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18C62E1C-32F4-439F-B05B-33E0BC3250B8}" xr6:coauthVersionLast="47" xr6:coauthVersionMax="47" xr10:uidLastSave="{00000000-0000-0000-0000-000000000000}"/>
  <bookViews>
    <workbookView showHorizontalScroll="0" showVerticalScroll="0" showSheetTabs="0" xWindow="-15" yWindow="-15" windowWidth="28830" windowHeight="1563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Муниц.программы!$A$18:$G$431</definedName>
    <definedName name="Top" localSheetId="0">Муниц.программы!#REF!</definedName>
    <definedName name="Z_0F12197B_9BD2_4D1D_A82D_6C9E5DD88B04_.wvu.FilterData" localSheetId="0" hidden="1">Муниц.программы!$A$18:$G$431</definedName>
    <definedName name="Z_15448E64_B18F_44DD_88CC_4BE0112AD826_.wvu.FilterData" localSheetId="0" hidden="1">Муниц.программы!$A$18:$G$431</definedName>
    <definedName name="Z_1B8D78A1_91B0_4CC3_95E3_BEF58C093D04_.wvu.FilterData" localSheetId="0" hidden="1">Муниц.программы!$A$18:$G$442</definedName>
    <definedName name="Z_272C1EAD_DEB4_4BA3_949E_3CEAABD41B19_.wvu.FilterData" localSheetId="0" hidden="1">Муниц.программы!$A$18:$G$431</definedName>
    <definedName name="Z_272C1EAD_DEB4_4BA3_949E_3CEAABD41B19_.wvu.PrintArea" localSheetId="0" hidden="1">Муниц.программы!$A$1:$G$406</definedName>
    <definedName name="Z_272C1EAD_DEB4_4BA3_949E_3CEAABD41B19_.wvu.Rows" localSheetId="0" hidden="1">Муниц.программы!$319:$321</definedName>
    <definedName name="Z_3B3D264B_A4CC_4E0D_AD6D_C772CE559DA5_.wvu.FilterData" localSheetId="0" hidden="1">Муниц.программы!$A$18:$G$431</definedName>
    <definedName name="Z_4A8C1AB3_5DA9_47FB_817E_011849C5C77F_.wvu.FilterData" localSheetId="0" hidden="1">Муниц.программы!$A$18:$G$431</definedName>
    <definedName name="Z_4A8C1AB3_5DA9_47FB_817E_011849C5C77F_.wvu.PrintArea" localSheetId="0" hidden="1">Муниц.программы!$A$5:$G$406</definedName>
    <definedName name="Z_58490BCE_6BC8_4F13_87FF_A675650C9317_.wvu.FilterData" localSheetId="0" hidden="1">Муниц.программы!$A$18:$G$431</definedName>
    <definedName name="Z_58490BCE_6BC8_4F13_87FF_A675650C9317_.wvu.PrintArea" localSheetId="0" hidden="1">Муниц.программы!$A$5:$G$406</definedName>
    <definedName name="Z_AC1BE3D3_C1FF_427B_8F7E_7F54E5FB0C2D_.wvu.FilterData" localSheetId="0" hidden="1">Муниц.программы!$A$18:$G$431</definedName>
    <definedName name="Z_B2F0113C_2275_4650_9470_9EF1E6CE66D2_.wvu.FilterData" localSheetId="0" hidden="1">Муниц.программы!$A$18:$G$431</definedName>
    <definedName name="Z_B37D45C4_2CFF_4CF7_A49A_1C4CB90621C3_.wvu.FilterData" localSheetId="0" hidden="1">Муниц.программы!$A$18:$G$442</definedName>
    <definedName name="Z_D492958F_10FF_402C_8999_9830F93499F3_.wvu.FilterData" localSheetId="0" hidden="1">Муниц.программы!$A$18:$G$460</definedName>
    <definedName name="Z_DCF3657A_DF93_4A69_9EF2_D6334A730FBF_.wvu.FilterData" localSheetId="0" hidden="1">Муниц.программы!$A$18:$G$431</definedName>
    <definedName name="Z_DCF3657A_DF93_4A69_9EF2_D6334A730FBF_.wvu.PrintArea" localSheetId="0" hidden="1">Муниц.программы!$A$5:$G$406</definedName>
    <definedName name="Z_F3937C05_AF36_47B9_8638_B7F3F20947C6_.wvu.FilterData" localSheetId="0" hidden="1">Муниц.программы!$A$18:$G$431</definedName>
    <definedName name="Z_F3937C05_AF36_47B9_8638_B7F3F20947C6_.wvu.PrintArea" localSheetId="0" hidden="1">Муниц.программы!$A$1:$G$406</definedName>
    <definedName name="_xlnm.Print_Area" localSheetId="0">Муниц.программы!$A$1:$G$406</definedName>
  </definedNames>
  <calcPr calcId="191029"/>
  <customWorkbookViews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Пользователь - Личное представление" guid="{F3937C05-AF36-47B9-8638-B7F3F20947C6}" mergeInterval="0" personalView="1" showHorizontalScroll="0" showVerticalScroll="0" showSheetTabs="0" xWindow="-1" yWindow="-1" windowWidth="192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8" i="1" l="1"/>
  <c r="G244" i="1"/>
  <c r="G246" i="1"/>
  <c r="G248" i="1"/>
  <c r="G250" i="1"/>
  <c r="G253" i="1"/>
  <c r="G255" i="1"/>
  <c r="G289" i="1"/>
  <c r="G293" i="1"/>
  <c r="G296" i="1"/>
  <c r="G331" i="1"/>
  <c r="G24" i="1"/>
  <c r="G229" i="1"/>
  <c r="G223" i="1"/>
  <c r="G214" i="1"/>
  <c r="G216" i="1"/>
  <c r="G243" i="1" l="1"/>
  <c r="G242" i="1" s="1"/>
  <c r="G288" i="1"/>
  <c r="G86" i="1"/>
  <c r="G23" i="1"/>
  <c r="G367" i="1"/>
  <c r="G362" i="1"/>
  <c r="G359" i="1"/>
  <c r="G212" i="1"/>
  <c r="G210" i="1"/>
  <c r="G207" i="1"/>
  <c r="G206" i="1" l="1"/>
  <c r="G205" i="1" s="1"/>
  <c r="G202" i="1"/>
  <c r="G220" i="1"/>
  <c r="G219" i="1" s="1"/>
  <c r="G218" i="1" s="1"/>
  <c r="G196" i="1"/>
  <c r="G158" i="1"/>
  <c r="G121" i="1"/>
  <c r="G120" i="1" s="1"/>
  <c r="G118" i="1"/>
  <c r="G117" i="1" s="1"/>
  <c r="G133" i="1"/>
  <c r="G132" i="1" s="1"/>
  <c r="G114" i="1"/>
  <c r="G113" i="1" s="1"/>
  <c r="G100" i="1"/>
  <c r="G97" i="1"/>
  <c r="G96" i="1" s="1"/>
  <c r="G84" i="1"/>
  <c r="G83" i="1" s="1"/>
  <c r="G76" i="1"/>
  <c r="G80" i="1"/>
  <c r="G47" i="1"/>
  <c r="G144" i="1"/>
  <c r="G154" i="1"/>
  <c r="G167" i="1"/>
  <c r="G179" i="1"/>
  <c r="G261" i="1"/>
  <c r="G305" i="1"/>
  <c r="G308" i="1"/>
  <c r="G315" i="1"/>
  <c r="G375" i="1"/>
  <c r="G374" i="1" s="1"/>
  <c r="G369" i="1"/>
  <c r="G116" i="1" l="1"/>
  <c r="G75" i="1"/>
  <c r="G74" i="1" s="1"/>
  <c r="G95" i="1"/>
  <c r="G358" i="1"/>
  <c r="G283" i="1" l="1"/>
  <c r="G265" i="1"/>
  <c r="G239" i="1"/>
  <c r="G191" i="1"/>
  <c r="G188" i="1"/>
  <c r="G175" i="1"/>
  <c r="G169" i="1"/>
  <c r="G156" i="1" l="1"/>
  <c r="G146" i="1"/>
  <c r="G128" i="1"/>
  <c r="G130" i="1"/>
  <c r="G125" i="1"/>
  <c r="G124" i="1" s="1"/>
  <c r="G111" i="1"/>
  <c r="G110" i="1" s="1"/>
  <c r="G69" i="1"/>
  <c r="G71" i="1"/>
  <c r="G57" i="1"/>
  <c r="G42" i="1"/>
  <c r="G41" i="1" s="1"/>
  <c r="G163" i="1"/>
  <c r="G171" i="1"/>
  <c r="G166" i="1" s="1"/>
  <c r="G127" i="1" l="1"/>
  <c r="G285" i="1"/>
  <c r="G267" i="1"/>
  <c r="G259" i="1"/>
  <c r="G233" i="1"/>
  <c r="G232" i="1" s="1"/>
  <c r="G231" i="1" s="1"/>
  <c r="G161" i="1"/>
  <c r="G153" i="1" s="1"/>
  <c r="G148" i="1"/>
  <c r="G137" i="1"/>
  <c r="G136" i="1" s="1"/>
  <c r="G63" i="1"/>
  <c r="G62" i="1" s="1"/>
  <c r="G61" i="1" s="1"/>
  <c r="G39" i="1"/>
  <c r="G38" i="1" s="1"/>
  <c r="G36" i="1"/>
  <c r="G35" i="1" s="1"/>
  <c r="G32" i="1"/>
  <c r="G109" i="1" l="1"/>
  <c r="G185" i="1"/>
  <c r="G182" i="1" s="1"/>
  <c r="G178" i="1" s="1"/>
  <c r="G174" i="1"/>
  <c r="G150" i="1"/>
  <c r="G303" i="1"/>
  <c r="G276" i="1"/>
  <c r="G378" i="1"/>
  <c r="G301" i="1"/>
  <c r="G194" i="1"/>
  <c r="G300" i="1" l="1"/>
  <c r="G173" i="1"/>
  <c r="G31" i="1"/>
  <c r="G394" i="1"/>
  <c r="G393" i="1" s="1"/>
  <c r="G392" i="1" s="1"/>
  <c r="G386" i="1"/>
  <c r="G385" i="1" s="1"/>
  <c r="G384" i="1" s="1"/>
  <c r="G381" i="1"/>
  <c r="G380" i="1" s="1"/>
  <c r="G94" i="1" l="1"/>
  <c r="G355" i="1"/>
  <c r="G354" i="1" s="1"/>
  <c r="G353" i="1" s="1"/>
  <c r="G404" i="1" l="1"/>
  <c r="G403" i="1" s="1"/>
  <c r="G401" i="1"/>
  <c r="G400" i="1" s="1"/>
  <c r="G398" i="1"/>
  <c r="G397" i="1" s="1"/>
  <c r="G390" i="1"/>
  <c r="G396" i="1" l="1"/>
  <c r="G152" i="1"/>
  <c r="G389" i="1" l="1"/>
  <c r="G388" i="1" s="1"/>
  <c r="G67" i="1" l="1"/>
  <c r="G106" i="1"/>
  <c r="G281" i="1" l="1"/>
  <c r="G280" i="1" s="1"/>
  <c r="G287" i="1" l="1"/>
  <c r="G274" i="1" l="1"/>
  <c r="G272" i="1" l="1"/>
  <c r="G377" i="1"/>
  <c r="G373" i="1" s="1"/>
  <c r="G357" i="1"/>
  <c r="G66" i="1"/>
  <c r="G65" i="1" s="1"/>
  <c r="G263" i="1"/>
  <c r="G21" i="1"/>
  <c r="G20" i="1" s="1"/>
  <c r="G19" i="1" s="1"/>
  <c r="G105" i="1"/>
  <c r="G104" i="1" s="1"/>
  <c r="G347" i="1"/>
  <c r="G346" i="1" s="1"/>
  <c r="G345" i="1" s="1"/>
  <c r="G351" i="1"/>
  <c r="G350" i="1" s="1"/>
  <c r="G270" i="1"/>
  <c r="G92" i="1"/>
  <c r="G91" i="1" s="1"/>
  <c r="G90" i="1" s="1"/>
  <c r="G73" i="1" s="1"/>
  <c r="G55" i="1"/>
  <c r="G59" i="1"/>
  <c r="G371" i="1"/>
  <c r="G366" i="1" s="1"/>
  <c r="G365" i="1" s="1"/>
  <c r="G313" i="1"/>
  <c r="G312" i="1" s="1"/>
  <c r="G311" i="1" s="1"/>
  <c r="G336" i="1"/>
  <c r="G335" i="1" s="1"/>
  <c r="G334" i="1" s="1"/>
  <c r="G339" i="1"/>
  <c r="G338" i="1" s="1"/>
  <c r="G278" i="1"/>
  <c r="G142" i="1"/>
  <c r="G141" i="1" s="1"/>
  <c r="G343" i="1"/>
  <c r="G342" i="1" s="1"/>
  <c r="G341" i="1" s="1"/>
  <c r="G237" i="1"/>
  <c r="G236" i="1" s="1"/>
  <c r="G235" i="1" s="1"/>
  <c r="G46" i="1"/>
  <c r="G45" i="1" s="1"/>
  <c r="G258" i="1" l="1"/>
  <c r="G257" i="1" s="1"/>
  <c r="G54" i="1"/>
  <c r="G165" i="1"/>
  <c r="G140" i="1"/>
  <c r="G299" i="1"/>
  <c r="G53" i="1"/>
  <c r="G44" i="1" s="1"/>
  <c r="G349" i="1"/>
  <c r="G195" i="1"/>
  <c r="G241" i="1" l="1"/>
  <c r="G139" i="1"/>
  <c r="G201" i="1"/>
  <c r="G200" i="1" s="1"/>
  <c r="G193" i="1" s="1"/>
  <c r="G406" i="1" l="1"/>
  <c r="G408" i="1" l="1"/>
  <c r="G410" i="1" s="1"/>
  <c r="G417" i="1"/>
</calcChain>
</file>

<file path=xl/sharedStrings.xml><?xml version="1.0" encoding="utf-8"?>
<sst xmlns="http://schemas.openxmlformats.org/spreadsheetml/2006/main" count="1962" uniqueCount="507">
  <si>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</si>
  <si>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</si>
  <si>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</si>
  <si>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</si>
  <si>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</si>
  <si>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</si>
  <si>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</si>
  <si>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</si>
  <si>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</si>
  <si>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</si>
  <si>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</si>
  <si>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</si>
  <si>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</si>
  <si>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</si>
  <si>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</si>
  <si>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</si>
  <si>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</si>
  <si>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</si>
  <si>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</si>
  <si>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</si>
  <si>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</si>
  <si>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</si>
  <si>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</si>
  <si>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</si>
  <si>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</si>
  <si>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</si>
  <si>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</si>
  <si>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</si>
  <si>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</si>
  <si>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</si>
  <si>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</si>
  <si>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</si>
  <si>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</si>
  <si>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</si>
  <si>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</si>
  <si>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</si>
  <si>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</si>
  <si>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</si>
  <si>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</si>
  <si>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</si>
  <si>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</si>
  <si>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</si>
  <si>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</si>
  <si>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</si>
  <si>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</si>
  <si>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</si>
  <si>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</si>
  <si>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</si>
  <si>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</si>
  <si>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</si>
  <si>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</si>
  <si>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</si>
  <si>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</si>
  <si>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</si>
  <si>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</si>
  <si>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</si>
  <si>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</si>
  <si>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</si>
  <si>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</si>
  <si>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</si>
  <si>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</si>
  <si>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</si>
  <si>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</si>
  <si>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</si>
  <si>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</si>
  <si>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</si>
  <si>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</si>
  <si>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</si>
  <si>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</si>
  <si>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</si>
  <si>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</si>
  <si>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</si>
  <si>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</si>
  <si>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</si>
  <si>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</si>
  <si>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</si>
  <si>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</si>
  <si>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</si>
  <si>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</si>
  <si>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</si>
  <si>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</si>
  <si>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</si>
  <si>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</si>
  <si>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</si>
  <si>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</si>
  <si>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</si>
  <si>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</si>
  <si>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</si>
  <si>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</si>
  <si>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</si>
  <si>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</si>
  <si>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</si>
  <si>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</si>
  <si>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</si>
  <si>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</si>
  <si>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</si>
  <si>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</si>
  <si>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</si>
  <si>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</si>
  <si>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</si>
  <si>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</si>
  <si>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</si>
  <si>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</si>
  <si>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</si>
  <si>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</si>
  <si>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</si>
  <si>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</si>
  <si>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</si>
  <si>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</si>
  <si>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</si>
  <si>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</si>
  <si>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</si>
  <si>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</si>
  <si>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</si>
  <si>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</si>
  <si>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</si>
  <si>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</si>
  <si>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</si>
  <si>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</si>
  <si>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</si>
  <si>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</si>
  <si>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</si>
  <si>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</si>
  <si>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</si>
  <si>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</si>
  <si>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</si>
  <si>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</si>
  <si>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</si>
  <si>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</si>
  <si>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</si>
  <si>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</si>
  <si>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</si>
  <si>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</si>
  <si>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</si>
  <si>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</si>
  <si>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</si>
  <si>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</si>
  <si>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</si>
  <si>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</si>
  <si>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</si>
  <si>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</si>
  <si>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</si>
  <si>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</si>
  <si>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</si>
  <si>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</si>
  <si>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</si>
  <si>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</si>
  <si>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</si>
  <si>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</si>
  <si>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</si>
  <si>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</si>
  <si>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</si>
  <si>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</si>
  <si>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</si>
  <si>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</si>
  <si>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</si>
  <si>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</si>
  <si>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</si>
  <si>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</si>
  <si>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</si>
  <si>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</si>
  <si>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</si>
  <si>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</si>
  <si>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</si>
  <si>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</si>
  <si>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</si>
  <si>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</si>
  <si>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</si>
  <si>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</si>
  <si>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</si>
  <si>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</si>
  <si>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</si>
  <si>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</si>
  <si>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</si>
  <si>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</si>
  <si>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</si>
  <si>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</si>
  <si>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</si>
  <si>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</si>
  <si>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</si>
  <si>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</si>
  <si>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</si>
  <si>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</si>
  <si>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</si>
  <si>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</si>
  <si>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</si>
  <si>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</si>
  <si>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</si>
  <si>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</si>
  <si>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</si>
  <si>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</si>
  <si>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</si>
  <si>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</si>
  <si>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</si>
  <si>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</si>
  <si>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</si>
  <si>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</si>
  <si>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</si>
  <si>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</si>
  <si>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</si>
  <si>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</si>
  <si>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</si>
  <si>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</si>
  <si>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</si>
  <si>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</si>
  <si>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</si>
  <si>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</si>
  <si>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</si>
  <si>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</si>
  <si>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</si>
  <si>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</si>
  <si>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</si>
  <si>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</si>
  <si>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</si>
  <si>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</si>
  <si>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</si>
  <si>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</si>
  <si>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</si>
  <si>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</si>
  <si>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</si>
  <si>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</si>
  <si>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</si>
  <si>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</si>
  <si>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</si>
  <si>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</si>
  <si>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</si>
  <si>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</si>
  <si>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</si>
  <si>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</si>
  <si>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</si>
  <si>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</si>
  <si>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</si>
  <si>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</si>
  <si>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</si>
  <si>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</si>
  <si>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</si>
  <si>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</si>
  <si>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</si>
  <si>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</si>
  <si>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</si>
  <si>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</si>
  <si>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</si>
  <si>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</si>
  <si>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</si>
  <si>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</si>
  <si>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</si>
  <si>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</si>
  <si>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</si>
  <si>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</si>
  <si>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</si>
  <si>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</si>
  <si>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</si>
  <si>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</si>
  <si>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</si>
  <si>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</si>
  <si>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</si>
  <si>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</si>
  <si>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</si>
  <si>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</si>
  <si>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</si>
  <si>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</si>
  <si>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</si>
  <si>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</si>
  <si>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</si>
  <si>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</si>
  <si>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</si>
  <si>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</si>
  <si>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</si>
  <si>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</si>
  <si>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</si>
  <si>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</si>
  <si>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</si>
  <si>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</si>
  <si>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</si>
  <si>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</si>
  <si>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</si>
  <si>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</si>
  <si>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</si>
  <si>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</si>
  <si>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</si>
  <si>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</si>
  <si>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</si>
  <si>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</si>
  <si>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</si>
  <si>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</si>
  <si>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</si>
  <si>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</si>
  <si>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</si>
  <si>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</si>
  <si>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</si>
  <si>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</si>
  <si>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</si>
  <si>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</si>
  <si>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</si>
  <si>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</si>
  <si>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</si>
  <si>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</si>
  <si>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</si>
  <si>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</si>
  <si>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</si>
  <si>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</si>
  <si>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</si>
  <si>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</si>
  <si>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</si>
  <si>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</si>
  <si>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</si>
  <si>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</si>
  <si>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</si>
  <si>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</si>
  <si>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</si>
  <si>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</si>
  <si>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</si>
  <si>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</si>
  <si>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</si>
  <si>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</si>
  <si>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</si>
  <si>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</si>
  <si>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</si>
  <si>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</si>
  <si>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</si>
  <si>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</si>
  <si>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</si>
  <si>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</si>
  <si>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</si>
  <si>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</si>
  <si>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</si>
  <si>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170F5 52430</t>
  </si>
  <si>
    <t>Cтроительство и реконструкция (модернизация) объектов питьевого водоснабжения</t>
  </si>
  <si>
    <t>25000 00000</t>
  </si>
  <si>
    <t>25001 82900</t>
  </si>
  <si>
    <t>25001 00000</t>
  </si>
  <si>
    <t>Основное мероприятие "Проведение мониторинга несанкционированных свалок"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</si>
  <si>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</si>
  <si>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</si>
  <si>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</si>
  <si>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</si>
  <si>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</si>
  <si>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</si>
  <si>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</si>
  <si>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</si>
  <si>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</si>
  <si>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</si>
  <si>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</si>
  <si>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</si>
  <si>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</si>
  <si>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</si>
  <si>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19002 S2140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</si>
  <si>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</si>
  <si>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</si>
  <si>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</si>
  <si>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</si>
  <si>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</si>
  <si>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</si>
  <si>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</si>
  <si>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</si>
  <si>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</si>
  <si>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</si>
  <si>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</si>
  <si>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</si>
  <si>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</si>
  <si>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</si>
  <si>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</si>
  <si>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</si>
  <si>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</si>
  <si>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</si>
  <si>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</si>
  <si>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</si>
  <si>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</si>
  <si>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</si>
  <si>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</si>
  <si>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</si>
  <si>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</si>
  <si>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</si>
  <si>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170F5 00000</t>
  </si>
  <si>
    <t>«Селенгинский район» на 2024 год</t>
  </si>
  <si>
    <t>плановый период 2025-2026 годов"</t>
  </si>
  <si>
    <t xml:space="preserve">Распределение бюджетных ассигнований по муниципальным программам на 2024 год 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</si>
  <si>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</si>
  <si>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</si>
  <si>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</si>
  <si>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</si>
  <si>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Основное мероприятие "Изготовление комплектов памятных медалей</t>
  </si>
  <si>
    <t>01004 00000</t>
  </si>
  <si>
    <t>01004 82900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</si>
  <si>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</si>
  <si>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</si>
  <si>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</si>
  <si>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</si>
  <si>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</si>
  <si>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</si>
  <si>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</si>
  <si>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</si>
  <si>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</si>
  <si>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</si>
  <si>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</si>
  <si>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</si>
  <si>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Основное мероприятие "Проведение республиканского фестиваля "День поля""</t>
  </si>
  <si>
    <t>06050 00000</t>
  </si>
  <si>
    <t>06060 00000</t>
  </si>
  <si>
    <t>06060 L5760</t>
  </si>
  <si>
    <t>06020 00000</t>
  </si>
  <si>
    <t>06070 00000</t>
  </si>
  <si>
    <t>06070 82900</t>
  </si>
  <si>
    <t>Субсидии бюджетным учреждениям на иные цели</t>
  </si>
  <si>
    <t>Исполнение расходных обязательств муниципальных районов (городских округов)</t>
  </si>
  <si>
    <t>08101 S2160</t>
  </si>
  <si>
    <t>08201 S2160</t>
  </si>
  <si>
    <t>Подпрограмма «Обеспечение жильем молодых семей»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</si>
  <si>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</si>
  <si>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</si>
  <si>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</si>
  <si>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</si>
  <si>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</si>
  <si>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</si>
  <si>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</si>
  <si>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Софинансирование расходных обязательств муниципальных районов (городских округов)</t>
  </si>
  <si>
    <t>10101 S2160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</si>
  <si>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</si>
  <si>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</si>
  <si>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</si>
  <si>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</si>
  <si>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</si>
  <si>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</si>
  <si>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</si>
  <si>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</si>
  <si>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</si>
  <si>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«Старшее поколение на 2020-2027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</si>
  <si>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</si>
  <si>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</si>
  <si>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2021-2027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</si>
  <si>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</si>
  <si>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</si>
  <si>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от "27" декабря  2023  № 310</t>
  </si>
  <si>
    <t>01005 82900</t>
  </si>
  <si>
    <t>01006 82900</t>
  </si>
  <si>
    <t>01006 00000</t>
  </si>
  <si>
    <t>Основное мероприятие "Муниципальный форум "Малая Родина - сила России"</t>
  </si>
  <si>
    <t>0220163010</t>
  </si>
  <si>
    <t>970</t>
  </si>
  <si>
    <t>03001S2E80</t>
  </si>
  <si>
    <t>03002S2610</t>
  </si>
  <si>
    <t>Иные межбюджетные трансферты на прочие мероприятия</t>
  </si>
  <si>
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</si>
  <si>
    <t>Благоустройство территорий, прилегающих к местам туристского показа в муниципальных образованиях в Республике Бурятия</t>
  </si>
  <si>
    <t>Прочая закупка товаров, работ и услуг</t>
  </si>
  <si>
    <t>Проведение комплексных кадастровых работ за счет республиканского бюджета</t>
  </si>
  <si>
    <t>04103S5110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</si>
  <si>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</si>
  <si>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</si>
  <si>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977</t>
  </si>
  <si>
    <t>0601082900</t>
  </si>
  <si>
    <t>06020L5760</t>
  </si>
  <si>
    <t>06035L5760</t>
  </si>
  <si>
    <t>06036L5760</t>
  </si>
  <si>
    <t>06040L5760</t>
  </si>
  <si>
    <t>Субсидии гражданам на приобретение жилья</t>
  </si>
  <si>
    <t>06050L3728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</si>
  <si>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</si>
  <si>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Субсидии на государственную поддержку отрасли культуры(Федеральный проект "Сохранение культурного и исторического наследия")</t>
  </si>
  <si>
    <t>08101L5190</t>
  </si>
  <si>
    <t>08101S2140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</si>
  <si>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</si>
  <si>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</si>
  <si>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08201S2140</t>
  </si>
  <si>
    <t>08301S2160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</si>
  <si>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</si>
  <si>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350</t>
  </si>
  <si>
    <t>Премии и гранты</t>
  </si>
  <si>
    <t>08402S2160</t>
  </si>
  <si>
    <t>084A255190</t>
  </si>
  <si>
    <t>Государственная поддержка отрасли культура</t>
  </si>
  <si>
    <t>112</t>
  </si>
  <si>
    <t>Иные выплаты персоналу учреждений, за исключением фонда оплаты труда</t>
  </si>
  <si>
    <t>09301S2160</t>
  </si>
  <si>
    <t>09601L1160</t>
  </si>
  <si>
    <t>Реализация программы комплексного развития молодежной политики в регионах Российской Федерации "Регион для молодых"</t>
  </si>
  <si>
    <t>1010174880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</si>
  <si>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</si>
  <si>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10103S2140</t>
  </si>
  <si>
    <t>1020174870</t>
  </si>
  <si>
    <t>Финансовое обеспечение расходных обязательств, связанных с решением первоочередных вопросов местного значения</t>
  </si>
  <si>
    <t>10203S2140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</si>
  <si>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</si>
  <si>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160F254240</t>
  </si>
  <si>
    <t>1700182900</t>
  </si>
  <si>
    <t>На модернизацию объектов водоснабжения</t>
  </si>
  <si>
    <t>17001S2860</t>
  </si>
  <si>
    <t>18001S4820</t>
  </si>
  <si>
    <t>Приобретение и установка источников наружного противопожарного водоснабжения</t>
  </si>
  <si>
    <t>19001S2140</t>
  </si>
  <si>
    <t>19001 00000</t>
  </si>
  <si>
    <t xml:space="preserve">Основное мероприятие "Благоустройство территории во всех населенных пунктах МО СП </t>
  </si>
  <si>
    <t>18001 00000</t>
  </si>
  <si>
    <t>Основное мероприятие "Проведение ежегодного совещания по подведению итогов работы АПК за отчетный год"</t>
  </si>
  <si>
    <t>06010 00000</t>
  </si>
  <si>
    <t>06040 00000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</si>
  <si>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</si>
  <si>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к решению районного Совета депутатов МО "Селенгинский район"</t>
  </si>
  <si>
    <t>Приложение №8</t>
  </si>
  <si>
    <t>Расходы на подготовку проектов межевания земельных участков и проведение кадастровых работ</t>
  </si>
  <si>
    <t>04103 L5990</t>
  </si>
  <si>
    <t>06050 L3727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</si>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</sst>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1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17" fillId="6" borderId="1" xfId="0" applyNumberFormat="1" applyFont="1" applyFill="1" applyBorder="1" applyAlignment="1">
      <alignment horizontal="center" vertical="center" wrapText="1"/>
    </xf>
    <xf numFmtId="165" fontId="17" fillId="6" borderId="3" xfId="0" applyNumberFormat="1" applyFont="1" applyFill="1" applyBorder="1" applyAlignment="1">
      <alignment horizontal="center" vertical="center" wrapText="1"/>
    </xf>
    <xf numFmtId="165" fontId="17" fillId="6" borderId="5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167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44.xml"/><Relationship Id="rId252" Type="http://schemas.openxmlformats.org/officeDocument/2006/relationships/revisionLog" Target="revisionLog65.xml"/><Relationship Id="rId188" Type="http://schemas.openxmlformats.org/officeDocument/2006/relationships/revisionLog" Target="revisionLog9.xml"/><Relationship Id="rId183" Type="http://schemas.openxmlformats.org/officeDocument/2006/relationships/revisionLog" Target="revisionLog5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1.xml"/><Relationship Id="rId226" Type="http://schemas.openxmlformats.org/officeDocument/2006/relationships/revisionLog" Target="revisionLog39.xml"/><Relationship Id="rId234" Type="http://schemas.openxmlformats.org/officeDocument/2006/relationships/revisionLog" Target="revisionLog47.xml"/><Relationship Id="rId239" Type="http://schemas.openxmlformats.org/officeDocument/2006/relationships/revisionLog" Target="revisionLog52.xml"/><Relationship Id="rId247" Type="http://schemas.openxmlformats.org/officeDocument/2006/relationships/revisionLog" Target="revisionLog60.xml"/><Relationship Id="rId221" Type="http://schemas.openxmlformats.org/officeDocument/2006/relationships/revisionLog" Target="revisionLog15.xml"/><Relationship Id="rId242" Type="http://schemas.openxmlformats.org/officeDocument/2006/relationships/revisionLog" Target="revisionLog55.xml"/><Relationship Id="rId250" Type="http://schemas.openxmlformats.org/officeDocument/2006/relationships/revisionLog" Target="revisionLog63.xml"/><Relationship Id="rId255" Type="http://schemas.openxmlformats.org/officeDocument/2006/relationships/revisionLog" Target="revisionLog11.xml"/><Relationship Id="rId178" Type="http://schemas.openxmlformats.org/officeDocument/2006/relationships/revisionLog" Target="revisionLog11111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16" Type="http://schemas.openxmlformats.org/officeDocument/2006/relationships/revisionLog" Target="revisionLog37.xml"/><Relationship Id="rId229" Type="http://schemas.openxmlformats.org/officeDocument/2006/relationships/revisionLog" Target="revisionLog42.xml"/><Relationship Id="rId237" Type="http://schemas.openxmlformats.org/officeDocument/2006/relationships/revisionLog" Target="revisionLog50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211" Type="http://schemas.openxmlformats.org/officeDocument/2006/relationships/revisionLog" Target="revisionLog32.xml"/><Relationship Id="rId224" Type="http://schemas.openxmlformats.org/officeDocument/2006/relationships/revisionLog" Target="revisionLog110.xml"/><Relationship Id="rId232" Type="http://schemas.openxmlformats.org/officeDocument/2006/relationships/revisionLog" Target="revisionLog45.xml"/><Relationship Id="rId240" Type="http://schemas.openxmlformats.org/officeDocument/2006/relationships/revisionLog" Target="revisionLog53.xml"/><Relationship Id="rId245" Type="http://schemas.openxmlformats.org/officeDocument/2006/relationships/revisionLog" Target="revisionLog58.xml"/><Relationship Id="rId253" Type="http://schemas.openxmlformats.org/officeDocument/2006/relationships/revisionLog" Target="revisionLog112.xml"/><Relationship Id="rId258" Type="http://schemas.openxmlformats.org/officeDocument/2006/relationships/revisionLog" Target="revisionLog66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1101.xml"/><Relationship Id="rId228" Type="http://schemas.openxmlformats.org/officeDocument/2006/relationships/revisionLog" Target="revisionLog41.xml"/><Relationship Id="rId236" Type="http://schemas.openxmlformats.org/officeDocument/2006/relationships/revisionLog" Target="revisionLog49.xml"/><Relationship Id="rId244" Type="http://schemas.openxmlformats.org/officeDocument/2006/relationships/revisionLog" Target="revisionLog57.xml"/><Relationship Id="rId249" Type="http://schemas.openxmlformats.org/officeDocument/2006/relationships/revisionLog" Target="revisionLog62.xml"/><Relationship Id="rId257" Type="http://schemas.openxmlformats.org/officeDocument/2006/relationships/revisionLog" Target="revisionLog1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19" Type="http://schemas.openxmlformats.org/officeDocument/2006/relationships/revisionLog" Target="revisionLog1121.xml"/><Relationship Id="rId227" Type="http://schemas.openxmlformats.org/officeDocument/2006/relationships/revisionLog" Target="revisionLog40.xml"/><Relationship Id="rId201" Type="http://schemas.openxmlformats.org/officeDocument/2006/relationships/revisionLog" Target="revisionLog22.xml"/><Relationship Id="rId214" Type="http://schemas.openxmlformats.org/officeDocument/2006/relationships/revisionLog" Target="revisionLog35.xml"/><Relationship Id="rId222" Type="http://schemas.openxmlformats.org/officeDocument/2006/relationships/revisionLog" Target="revisionLog12.xml"/><Relationship Id="rId230" Type="http://schemas.openxmlformats.org/officeDocument/2006/relationships/revisionLog" Target="revisionLog43.xml"/><Relationship Id="rId235" Type="http://schemas.openxmlformats.org/officeDocument/2006/relationships/revisionLog" Target="revisionLog48.xml"/><Relationship Id="rId243" Type="http://schemas.openxmlformats.org/officeDocument/2006/relationships/revisionLog" Target="revisionLog56.xml"/><Relationship Id="rId248" Type="http://schemas.openxmlformats.org/officeDocument/2006/relationships/revisionLog" Target="revisionLog61.xml"/><Relationship Id="rId251" Type="http://schemas.openxmlformats.org/officeDocument/2006/relationships/revisionLog" Target="revisionLog64.xml"/><Relationship Id="rId256" Type="http://schemas.openxmlformats.org/officeDocument/2006/relationships/revisionLog" Target="revisionLog17.xml"/><Relationship Id="rId179" Type="http://schemas.openxmlformats.org/officeDocument/2006/relationships/revisionLog" Target="revisionLog1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1.xml"/><Relationship Id="rId195" Type="http://schemas.openxmlformats.org/officeDocument/2006/relationships/revisionLog" Target="revisionLog171.xml"/><Relationship Id="rId209" Type="http://schemas.openxmlformats.org/officeDocument/2006/relationships/revisionLog" Target="revisionLog30.xml"/><Relationship Id="rId217" Type="http://schemas.openxmlformats.org/officeDocument/2006/relationships/revisionLog" Target="revisionLog38.xml"/><Relationship Id="rId190" Type="http://schemas.openxmlformats.org/officeDocument/2006/relationships/revisionLog" Target="revisionLog1211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33.xml"/><Relationship Id="rId220" Type="http://schemas.openxmlformats.org/officeDocument/2006/relationships/revisionLog" Target="revisionLog151.xml"/><Relationship Id="rId225" Type="http://schemas.openxmlformats.org/officeDocument/2006/relationships/revisionLog" Target="revisionLog11211.xml"/><Relationship Id="rId233" Type="http://schemas.openxmlformats.org/officeDocument/2006/relationships/revisionLog" Target="revisionLog46.xml"/><Relationship Id="rId238" Type="http://schemas.openxmlformats.org/officeDocument/2006/relationships/revisionLog" Target="revisionLog51.xml"/><Relationship Id="rId241" Type="http://schemas.openxmlformats.org/officeDocument/2006/relationships/revisionLog" Target="revisionLog54.xml"/><Relationship Id="rId246" Type="http://schemas.openxmlformats.org/officeDocument/2006/relationships/revisionLog" Target="revisionLog59.xml"/><Relationship Id="rId254" Type="http://schemas.openxmlformats.org/officeDocument/2006/relationships/revisionLog" Target="revisionLog1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35CA291-6370-4A3E-96A1-02E45D6F5D2B}" diskRevisions="1" revisionId="6852" version="222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7D75BC7F-5C93-4E41-BD6B-A93608197E57}" dateTime="2023-12-25T13:58:25" maxSheetId="2" userName="Ольга Владимировна" r:id="rId220" minRId="5068" maxRId="5131">
    <sheetIdMap count="1">
      <sheetId val="1"/>
    </sheetIdMap>
  </header>
  <header guid="{98460121-05E0-4C63-B581-D8FFDB517186}" dateTime="2023-12-25T15:14:16" maxSheetId="2" userName="Ольга Владимировна" r:id="rId221" minRId="5132" maxRId="5551">
    <sheetIdMap count="1">
      <sheetId val="1"/>
    </sheetIdMap>
  </header>
  <header guid="{DA37CD55-C5CE-48FB-9568-655502B944A2}" dateTime="2023-12-25T17:00:23" maxSheetId="2" userName="Ольга Владимировна" r:id="rId222" minRId="5555" maxRId="5717">
    <sheetIdMap count="1">
      <sheetId val="1"/>
    </sheetIdMap>
  </header>
  <header guid="{D84166C5-83A5-479D-AD97-66CBB518630F}" dateTime="2023-12-25T17:00:24" maxSheetId="2" userName="Ольга Владимировна" r:id="rId223">
    <sheetIdMap count="1">
      <sheetId val="1"/>
    </sheetIdMap>
  </header>
  <header guid="{7FA746ED-8829-4880-8BDD-70E1EE955023}" dateTime="2023-12-25T20:27:49" maxSheetId="2" userName="Ольга Владимировна" r:id="rId224" minRId="5723" maxRId="5732">
    <sheetIdMap count="1">
      <sheetId val="1"/>
    </sheetIdMap>
  </header>
  <header guid="{ECBB3E42-B951-465E-AE31-49D055F12DC2}" dateTime="2023-12-26T07:57:31" maxSheetId="2" userName="Ольга Владимировна" r:id="rId225" minRId="5736" maxRId="5744">
    <sheetIdMap count="1">
      <sheetId val="1"/>
    </sheetIdMap>
  </header>
  <header guid="{FBCB163F-5385-43EA-90B3-B91845CA1F12}" dateTime="2023-12-28T09:35:56" maxSheetId="2" userName="Пользователь" r:id="rId226" minRId="5748">
    <sheetIdMap count="1">
      <sheetId val="1"/>
    </sheetIdMap>
  </header>
  <header guid="{2D2D7B7F-4CC7-4E89-957A-6A8C6055BFC6}" dateTime="2024-03-21T09:14:58" maxSheetId="2" userName="Пользователь" r:id="rId227" minRId="5749" maxRId="5751">
    <sheetIdMap count="1">
      <sheetId val="1"/>
    </sheetIdMap>
  </header>
  <header guid="{61C90DB6-D870-4A3D-9DC5-CDB911B2F0BF}" dateTime="2024-03-21T09:23:25" maxSheetId="2" userName="Пользователь" r:id="rId228" minRId="5752" maxRId="5755">
    <sheetIdMap count="1">
      <sheetId val="1"/>
    </sheetIdMap>
  </header>
  <header guid="{8E79E304-80AA-4451-9DB3-BFEE4DCB4D7C}" dateTime="2024-03-21T09:54:54" maxSheetId="2" userName="Пользователь" r:id="rId229" minRId="5756" maxRId="5772">
    <sheetIdMap count="1">
      <sheetId val="1"/>
    </sheetIdMap>
  </header>
  <header guid="{65E88D34-7ACF-409C-862E-CE64A23ECD06}" dateTime="2024-03-21T10:12:48" maxSheetId="2" userName="Пользователь" r:id="rId230" minRId="5775" maxRId="5796">
    <sheetIdMap count="1">
      <sheetId val="1"/>
    </sheetIdMap>
  </header>
  <header guid="{C4CFB878-4F72-417A-AB73-91B7B2616161}" dateTime="2024-03-21T18:07:56" maxSheetId="2" userName="Пользователь" r:id="rId231" minRId="5799" maxRId="5940">
    <sheetIdMap count="1">
      <sheetId val="1"/>
    </sheetIdMap>
  </header>
  <header guid="{B62525B0-0CB2-46D8-8EC7-6B030D8E7565}" dateTime="2024-03-21T18:45:18" maxSheetId="2" userName="Пользователь" r:id="rId232" minRId="5943" maxRId="6021">
    <sheetIdMap count="1">
      <sheetId val="1"/>
    </sheetIdMap>
  </header>
  <header guid="{83A9C739-A815-4C23-BDE5-D7756B2BCBAD}" dateTime="2024-03-21T19:11:31" maxSheetId="2" userName="Пользователь" r:id="rId233" minRId="6022" maxRId="6086">
    <sheetIdMap count="1">
      <sheetId val="1"/>
    </sheetIdMap>
  </header>
  <header guid="{7C0E5BFD-E72C-4699-B0CF-3FE08F7AB296}" dateTime="2024-03-21T19:32:33" maxSheetId="2" userName="Пользователь" r:id="rId234" minRId="6089" maxRId="6151">
    <sheetIdMap count="1">
      <sheetId val="1"/>
    </sheetIdMap>
  </header>
  <header guid="{10EE4F27-5720-40A1-A657-C3086B771929}" dateTime="2024-03-22T09:10:05" maxSheetId="2" userName="Пользователь" r:id="rId235" minRId="6154" maxRId="6229">
    <sheetIdMap count="1">
      <sheetId val="1"/>
    </sheetIdMap>
  </header>
  <header guid="{5E3705EB-FB1E-418A-B3FD-269000B8D7DC}" dateTime="2024-03-22T09:35:49" maxSheetId="2" userName="Пользователь" r:id="rId236" minRId="6230" maxRId="6250">
    <sheetIdMap count="1">
      <sheetId val="1"/>
    </sheetIdMap>
  </header>
  <header guid="{7B6FA243-E0DD-42C8-8DD6-DAA64F17A3CB}" dateTime="2024-03-22T10:13:55" maxSheetId="2" userName="Пользователь" r:id="rId237" minRId="6251" maxRId="6318">
    <sheetIdMap count="1">
      <sheetId val="1"/>
    </sheetIdMap>
  </header>
  <header guid="{F318BEA6-7075-4557-A414-75E79F8ED418}" dateTime="2024-03-22T10:24:05" maxSheetId="2" userName="Пользователь" r:id="rId238" minRId="6321" maxRId="6350">
    <sheetIdMap count="1">
      <sheetId val="1"/>
    </sheetIdMap>
  </header>
  <header guid="{50C47A8F-9A58-402F-8B45-469E5D00E2DD}" dateTime="2024-03-22T10:34:02" maxSheetId="2" userName="Пользователь" r:id="rId239" minRId="6353" maxRId="6371">
    <sheetIdMap count="1">
      <sheetId val="1"/>
    </sheetIdMap>
  </header>
  <header guid="{BE2A51A4-28EB-4D10-A592-C146B6D87607}" dateTime="2024-03-22T10:47:50" maxSheetId="2" userName="Пользователь" r:id="rId240" minRId="6372" maxRId="6391">
    <sheetIdMap count="1">
      <sheetId val="1"/>
    </sheetIdMap>
  </header>
  <header guid="{15B0ECAF-4654-4A44-8298-5D1D15665A4D}" dateTime="2024-03-22T11:18:00" maxSheetId="2" userName="Пользователь" r:id="rId241" minRId="6394" maxRId="6472">
    <sheetIdMap count="1">
      <sheetId val="1"/>
    </sheetIdMap>
  </header>
  <header guid="{2F0D47D2-AEB1-49C4-AE35-9DDEC8A3F0A4}" dateTime="2024-03-22T11:26:34" maxSheetId="2" userName="Пользователь" r:id="rId242" minRId="6475" maxRId="6519">
    <sheetIdMap count="1">
      <sheetId val="1"/>
    </sheetIdMap>
  </header>
  <header guid="{C2B601CF-5C24-4085-A127-B401C99051EC}" dateTime="2024-03-22T11:37:31" maxSheetId="2" userName="Пользователь" r:id="rId243" minRId="6520" maxRId="6556">
    <sheetIdMap count="1">
      <sheetId val="1"/>
    </sheetIdMap>
  </header>
  <header guid="{DA1B1DFF-6E36-44DE-AE38-7802797BDB68}" dateTime="2024-03-22T11:54:30" maxSheetId="2" userName="Пользователь" r:id="rId244" minRId="6559" maxRId="6566">
    <sheetIdMap count="1">
      <sheetId val="1"/>
    </sheetIdMap>
  </header>
  <header guid="{FA2FB193-54D1-4A74-B166-FBF4116C58D1}" dateTime="2024-03-22T11:57:02" maxSheetId="2" userName="Пользователь" r:id="rId245" minRId="6567">
    <sheetIdMap count="1">
      <sheetId val="1"/>
    </sheetIdMap>
  </header>
  <header guid="{52EC9064-E3BB-45CC-9DD5-EC9F8DB7AA5D}" dateTime="2024-03-22T11:58:57" maxSheetId="2" userName="Пользователь" r:id="rId246">
    <sheetIdMap count="1">
      <sheetId val="1"/>
    </sheetIdMap>
  </header>
  <header guid="{AB460C9F-2117-40A4-B3D1-B4AF5D891942}" dateTime="2024-03-22T12:37:20" maxSheetId="2" userName="Пользователь" r:id="rId247" minRId="6568" maxRId="6659">
    <sheetIdMap count="1">
      <sheetId val="1"/>
    </sheetIdMap>
  </header>
  <header guid="{97B3DB21-CB87-4073-A804-58D8366AC230}" dateTime="2024-03-22T12:51:59" maxSheetId="2" userName="Пользователь" r:id="rId248" minRId="6660" maxRId="6662">
    <sheetIdMap count="1">
      <sheetId val="1"/>
    </sheetIdMap>
  </header>
  <header guid="{310B4DAA-CE17-4FDE-8F7D-F33FF987B32B}" dateTime="2024-03-22T13:24:16" maxSheetId="2" userName="Пользователь" r:id="rId249" minRId="6663">
    <sheetIdMap count="1">
      <sheetId val="1"/>
    </sheetIdMap>
  </header>
  <header guid="{1B01F00C-6CC4-482E-9562-E1C85C474B97}" dateTime="2024-03-22T13:24:44" maxSheetId="2" userName="Пользователь" r:id="rId250">
    <sheetIdMap count="1">
      <sheetId val="1"/>
    </sheetIdMap>
  </header>
  <header guid="{93C1DD28-D8BF-4D04-9014-16602FE5F0FD}" dateTime="2024-03-22T13:29:48" maxSheetId="2" userName="Пользователь" r:id="rId251">
    <sheetIdMap count="1">
      <sheetId val="1"/>
    </sheetIdMap>
  </header>
  <header guid="{75E8D0ED-C004-415B-AAE8-87070E093DE0}" dateTime="2024-03-22T13:31:01" maxSheetId="2" userName="Пользователь" r:id="rId252">
    <sheetIdMap count="1">
      <sheetId val="1"/>
    </sheetIdMap>
  </header>
  <header guid="{6EB4AB1A-F128-4795-B6EF-C4A505F1ED7C}" dateTime="2024-03-22T14:09:10" maxSheetId="2" userName="Ольга Владимировна" r:id="rId253" minRId="6668" maxRId="6675">
    <sheetIdMap count="1">
      <sheetId val="1"/>
    </sheetIdMap>
  </header>
  <header guid="{4DE1CFF7-AC9B-4DF2-92B6-62EA710BCF3F}" dateTime="2024-03-22T14:10:13" maxSheetId="2" userName="Ольга Владимировна" r:id="rId254" minRId="6679" maxRId="6682">
    <sheetIdMap count="1">
      <sheetId val="1"/>
    </sheetIdMap>
  </header>
  <header guid="{8A189AC3-7DC4-4E5A-A711-8136C9A7E606}" dateTime="2024-03-22T14:11:44" maxSheetId="2" userName="Ольга Владимировна" r:id="rId255">
    <sheetIdMap count="1">
      <sheetId val="1"/>
    </sheetIdMap>
  </header>
  <header guid="{F7BE50E0-50F8-4BED-B119-B24A8709552E}" dateTime="2024-04-11T09:58:13" maxSheetId="2" userName="Ольга Владимировна" r:id="rId256" minRId="6689" maxRId="6759">
    <sheetIdMap count="1">
      <sheetId val="1"/>
    </sheetIdMap>
  </header>
  <header guid="{349AD2B7-F023-40B5-9114-97D8888E035A}" dateTime="2024-04-11T11:51:18" maxSheetId="2" userName="Ольга Владимировна" r:id="rId257" minRId="6763" maxRId="6846">
    <sheetIdMap count="1">
      <sheetId val="1"/>
    </sheetIdMap>
  </header>
  <header guid="{D35CA291-6370-4A3E-96A1-02E45D6F5D2B}" dateTime="2024-04-11T14:37:39" maxSheetId="2" userName="Пользователь" r:id="rId258" minRId="685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763" sId="1" numFmtId="4">
    <oc r="G233">
      <v>1710.8</v>
    </oc>
    <nc r="G233">
      <v>1685.1095</v>
    </nc>
  </rcc>
  <rcc rId="6764" sId="1" numFmtId="4">
    <oc r="G235">
      <v>14272.5</v>
    </oc>
    <nc r="G235">
      <v>14298.190500000001</v>
    </nc>
  </rcc>
  <rrc rId="6765" sId="1" ref="A213:XFD213" action="insertRow">
    <undo index="0" exp="area" ref3D="1" dr="$A$314:$XFD$316" dn="Z_272C1EAD_DEB4_4BA3_949E_3CEAABD41B19_.wvu.Rows" sId="1"/>
  </rrc>
  <rrc rId="6766" sId="1" ref="A213:XFD213" action="insertRow">
    <undo index="0" exp="area" ref3D="1" dr="$A$315:$XFD$317" dn="Z_272C1EAD_DEB4_4BA3_949E_3CEAABD41B19_.wvu.Rows" sId="1"/>
  </rrc>
  <rcc rId="6767" sId="1" odxf="1" dxf="1">
    <nc r="A213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68" sId="1" odxf="1" dxf="1">
    <nc r="B213" t="inlineStr">
      <is>
        <t>093P5 50810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3" start="0" length="0">
    <dxf>
      <font>
        <i/>
        <name val="Times New Roman"/>
        <scheme val="none"/>
      </font>
    </dxf>
  </rfmt>
  <rcc rId="6769" sId="1" odxf="1" dxf="1">
    <nc r="D213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0" sId="1" odxf="1" dxf="1">
    <nc r="E213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1" sId="1" odxf="1" dxf="1">
    <nc r="F21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2" sId="1" odxf="1" dxf="1">
    <nc r="A214" t="inlineStr">
      <is>
        <t>Субсидии бюджетным учреждениям на 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6773" sId="1">
    <nc r="B214" t="inlineStr">
      <is>
        <t>093P5 50810</t>
      </is>
    </nc>
  </rcc>
  <rcc rId="6774" sId="1">
    <nc r="C214" t="inlineStr">
      <is>
        <t>612</t>
      </is>
    </nc>
  </rcc>
  <rcc rId="6775" sId="1">
    <nc r="D214" t="inlineStr">
      <is>
        <t>975</t>
      </is>
    </nc>
  </rcc>
  <rcc rId="6776" sId="1">
    <nc r="E214" t="inlineStr">
      <is>
        <t>11</t>
      </is>
    </nc>
  </rcc>
  <rcc rId="6777" sId="1">
    <nc r="F214" t="inlineStr">
      <is>
        <t>03</t>
      </is>
    </nc>
  </rcc>
  <rrc rId="6778" sId="1" ref="A215:XFD215" action="insertRow">
    <undo index="0" exp="area" ref3D="1" dr="$A$316:$XFD$318" dn="Z_272C1EAD_DEB4_4BA3_949E_3CEAABD41B19_.wvu.Rows" sId="1"/>
  </rrc>
  <rrc rId="6779" sId="1" ref="A215:XFD215" action="insertRow">
    <undo index="0" exp="area" ref3D="1" dr="$A$317:$XFD$319" dn="Z_272C1EAD_DEB4_4BA3_949E_3CEAABD41B19_.wvu.Rows" sId="1"/>
  </rrc>
  <rcc rId="6780" sId="1" odxf="1" dxf="1">
    <nc r="A215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6781" sId="1" odxf="1" dxf="1">
    <nc r="B215" t="inlineStr">
      <is>
        <t>093P5 52290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5" start="0" length="0">
    <dxf>
      <font>
        <i/>
        <name val="Times New Roman"/>
        <scheme val="none"/>
      </font>
    </dxf>
  </rfmt>
  <rcc rId="6782" sId="1" odxf="1" dxf="1">
    <nc r="D21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3" sId="1" odxf="1" dxf="1">
    <nc r="E21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4" sId="1" odxf="1" dxf="1">
    <nc r="F21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5" sId="1">
    <nc r="A216" t="inlineStr">
      <is>
        <t>Субсидии бюджетным учреждениям на иные цели</t>
      </is>
    </nc>
  </rcc>
  <rcc rId="6786" sId="1">
    <nc r="B216" t="inlineStr">
      <is>
        <t>093P5 52290</t>
      </is>
    </nc>
  </rcc>
  <rcc rId="6787" sId="1">
    <nc r="C216" t="inlineStr">
      <is>
        <t>612</t>
      </is>
    </nc>
  </rcc>
  <rcc rId="6788" sId="1">
    <nc r="D216" t="inlineStr">
      <is>
        <t>975</t>
      </is>
    </nc>
  </rcc>
  <rcc rId="6789" sId="1">
    <nc r="E216" t="inlineStr">
      <is>
        <t>11</t>
      </is>
    </nc>
  </rcc>
  <rcc rId="6790" sId="1">
    <nc r="F216" t="inlineStr">
      <is>
        <t>03</t>
      </is>
    </nc>
  </rcc>
  <rcc rId="6791" sId="1" numFmtId="4">
    <nc r="G214">
      <v>230.34064000000001</v>
    </nc>
  </rcc>
  <rcc rId="6792" sId="1" numFmtId="4">
    <nc r="G216">
      <v>681.94965999999999</v>
    </nc>
  </rcc>
  <rcc rId="6793" sId="1">
    <nc r="G215">
      <f>G216</f>
    </nc>
  </rcc>
  <rcc rId="6794" sId="1">
    <nc r="G213">
      <f>G214</f>
    </nc>
  </rcc>
  <rcc rId="6795" sId="1">
    <oc r="G204">
      <f>G205</f>
    </oc>
    <nc r="G204">
      <f>G205+G213+G215</f>
    </nc>
  </rcc>
  <rcc rId="6796" sId="1" numFmtId="4">
    <oc r="G253">
      <v>96043.6</v>
    </oc>
    <nc r="G253">
      <v>97437.41721</v>
    </nc>
  </rcc>
  <rcc rId="6797" sId="1" numFmtId="4">
    <oc r="G289">
      <v>3910.884</v>
    </oc>
    <nc r="G289">
      <v>3971.1840000000002</v>
    </nc>
  </rcc>
  <rcc rId="6798" sId="1" numFmtId="4">
    <oc r="G296">
      <v>7360.3</v>
    </oc>
    <nc r="G296">
      <v>7300</v>
    </nc>
  </rcc>
  <rcc rId="6799" sId="1" numFmtId="4">
    <oc r="G297">
      <v>14200</v>
    </oc>
    <nc r="G297">
      <v>12200</v>
    </nc>
  </rcc>
  <rrc rId="6800" sId="1" ref="A29:XFD29" action="insertRow">
    <undo index="0" exp="area" ref3D="1" dr="$A$318:$XFD$320" dn="Z_272C1EAD_DEB4_4BA3_949E_3CEAABD41B19_.wvu.Rows" sId="1"/>
  </rrc>
  <rcc rId="6801" sId="1">
    <nc r="A29" t="inlineStr">
      <is>
        <t>Прочие закупки товаров, работ и услуг для государственных (муниципальных) нужд</t>
      </is>
    </nc>
  </rcc>
  <rcc rId="6802" sId="1">
    <nc r="B29" t="inlineStr">
      <is>
        <t>01002 S2870</t>
      </is>
    </nc>
  </rcc>
  <rcc rId="6803" sId="1">
    <nc r="C29" t="inlineStr">
      <is>
        <t>244</t>
      </is>
    </nc>
  </rcc>
  <rcc rId="6804" sId="1">
    <nc r="E29" t="inlineStr">
      <is>
        <t>01</t>
      </is>
    </nc>
  </rcc>
  <rcc rId="6805" sId="1">
    <nc r="F29" t="inlineStr">
      <is>
        <t>13</t>
      </is>
    </nc>
  </rcc>
  <rcc rId="6806" sId="1">
    <nc r="D29" t="inlineStr">
      <is>
        <t>969</t>
      </is>
    </nc>
  </rcc>
  <rcc rId="6807" sId="1" numFmtId="4">
    <nc r="G29">
      <v>25</v>
    </nc>
  </rcc>
  <rrc rId="6808" sId="1" ref="A322:XFD322" action="insertRow"/>
  <rrc rId="6809" sId="1" ref="A322:XFD322" action="insertRow"/>
  <rcc rId="6810" sId="1" odxf="1" dxf="1">
    <nc r="A32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6811" sId="1">
    <nc r="A3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12" sId="1">
    <nc r="B322" t="inlineStr">
      <is>
        <t>10501 83040</t>
      </is>
    </nc>
  </rcc>
  <rcc rId="6813" sId="1">
    <nc r="B323" t="inlineStr">
      <is>
        <t>10501 83040</t>
      </is>
    </nc>
  </rcc>
  <rcc rId="6814" sId="1">
    <nc r="C322" t="inlineStr">
      <is>
        <t>111</t>
      </is>
    </nc>
  </rcc>
  <rcc rId="6815" sId="1">
    <nc r="C323" t="inlineStr">
      <is>
        <t>119</t>
      </is>
    </nc>
  </rcc>
  <rrc rId="6816" sId="1" ref="A323:XFD323" action="insertRow"/>
  <rcc rId="6817" sId="1" odxf="1" dxf="1">
    <nc r="A323" t="inlineStr">
      <is>
        <t>Иные выплаты персоналу учреждений, за исключением фонда оплаты труда</t>
      </is>
    </nc>
    <odxf>
      <numFmt numFmtId="30" formatCode="@"/>
      <alignment vertical="top" readingOrder="0"/>
    </odxf>
    <ndxf>
      <numFmt numFmtId="0" formatCode="General"/>
      <alignment vertical="center" readingOrder="0"/>
    </ndxf>
  </rcc>
  <rcc rId="6818" sId="1">
    <nc r="B323" t="inlineStr">
      <is>
        <t>10501 83040</t>
      </is>
    </nc>
  </rcc>
  <rcc rId="6819" sId="1">
    <nc r="C323" t="inlineStr">
      <is>
        <t>112</t>
      </is>
    </nc>
  </rcc>
  <rcc rId="6820" sId="1" numFmtId="30">
    <nc r="D322">
      <v>969</v>
    </nc>
  </rcc>
  <rcc rId="6821" sId="1">
    <nc r="E322" t="inlineStr">
      <is>
        <t>07</t>
      </is>
    </nc>
  </rcc>
  <rcc rId="6822" sId="1">
    <nc r="F322" t="inlineStr">
      <is>
        <t>09</t>
      </is>
    </nc>
  </rcc>
  <rcc rId="6823" sId="1" numFmtId="30">
    <nc r="D323">
      <v>969</v>
    </nc>
  </rcc>
  <rcc rId="6824" sId="1">
    <nc r="E323" t="inlineStr">
      <is>
        <t>07</t>
      </is>
    </nc>
  </rcc>
  <rcc rId="6825" sId="1">
    <nc r="F323" t="inlineStr">
      <is>
        <t>09</t>
      </is>
    </nc>
  </rcc>
  <rcc rId="6826" sId="1" numFmtId="30">
    <nc r="D324">
      <v>969</v>
    </nc>
  </rcc>
  <rcc rId="6827" sId="1">
    <nc r="E324" t="inlineStr">
      <is>
        <t>07</t>
      </is>
    </nc>
  </rcc>
  <rcc rId="6828" sId="1">
    <nc r="F324" t="inlineStr">
      <is>
        <t>09</t>
      </is>
    </nc>
  </rcc>
  <rcc rId="6829" sId="1" numFmtId="4">
    <nc r="G322">
      <v>77.662099999999995</v>
    </nc>
  </rcc>
  <rcc rId="6830" sId="1" numFmtId="4">
    <nc r="G323">
      <v>13</v>
    </nc>
  </rcc>
  <rcc rId="6831" sId="1" numFmtId="4">
    <nc r="G324">
      <v>23.453900000000001</v>
    </nc>
  </rcc>
  <rcc rId="6832" sId="1" numFmtId="4">
    <oc r="G333">
      <v>10184.200000000001</v>
    </oc>
    <nc r="G333">
      <v>10175.4</v>
    </nc>
  </rcc>
  <rrc rId="6833" sId="1" ref="A338:XFD338" action="deleteRow">
    <undo index="3" exp="ref" v="1" dr="G338" r="G334" sId="1"/>
    <rfmt sheetId="1" xfDxf="1" sqref="A338:XFD338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338" t="inlineStr">
        <is>
          <t>Основное мероприятие "Поддержка талантливых и одаренных детей"</t>
        </is>
      </nc>
      <ndxf>
        <font>
          <name val="Times New Roman CYR"/>
          <scheme val="none"/>
        </font>
        <alignment horizontal="left"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8" t="inlineStr">
        <is>
          <t>10601 00000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3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38" t="inlineStr">
        <is>
          <t>973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 t="inlineStr">
        <is>
          <t>07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8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34" sId="1">
    <oc r="G334">
      <f>G335+G338+#REF!</f>
    </oc>
    <nc r="G334">
      <f>G335+G338</f>
    </nc>
  </rcc>
  <rcc rId="6835" sId="1" numFmtId="4">
    <oc r="G405">
      <v>240</v>
    </oc>
    <nc r="G405">
      <v>200</v>
    </nc>
  </rcc>
  <rcc rId="6836" sId="1" numFmtId="4">
    <oc r="G402">
      <v>19765.198329999999</v>
    </oc>
    <nc r="G402">
      <v>20195.818329999998</v>
    </nc>
  </rcc>
  <rcc rId="6837" sId="1" numFmtId="4">
    <oc r="G399">
      <v>390.62</v>
    </oc>
    <nc r="G399">
      <v>0</v>
    </nc>
  </rcc>
  <rcc rId="6838" sId="1" numFmtId="4">
    <oc r="G98">
      <v>0</v>
    </oc>
    <nc r="G98">
      <v>4750</v>
    </nc>
  </rcc>
  <rcc rId="6839" sId="1" numFmtId="4">
    <oc r="G103">
      <v>0</v>
    </oc>
    <nc r="G103">
      <v>86408.7</v>
    </nc>
  </rcc>
  <rcc rId="6840" sId="1">
    <nc r="G416">
      <v>2130111.83568</v>
    </nc>
  </rcc>
  <rfmt sheetId="1" sqref="G416">
    <dxf>
      <numFmt numFmtId="35" formatCode="_-* #,##0.00\ _₽_-;\-* #,##0.00\ _₽_-;_-* &quot;-&quot;??\ _₽_-;_-@_-"/>
    </dxf>
  </rfmt>
  <rfmt sheetId="1" sqref="G416">
    <dxf>
      <numFmt numFmtId="166" formatCode="_-* #,##0.000\ _₽_-;\-* #,##0.000\ _₽_-;_-* &quot;-&quot;??\ _₽_-;_-@_-"/>
    </dxf>
  </rfmt>
  <rfmt sheetId="1" sqref="G416">
    <dxf>
      <numFmt numFmtId="167" formatCode="_-* #,##0.0000\ _₽_-;\-* #,##0.0000\ _₽_-;_-* &quot;-&quot;??\ _₽_-;_-@_-"/>
    </dxf>
  </rfmt>
  <rfmt sheetId="1" sqref="G416">
    <dxf>
      <numFmt numFmtId="168" formatCode="_-* #,##0.00000\ _₽_-;\-* #,##0.00000\ _₽_-;_-* &quot;-&quot;??\ _₽_-;_-@_-"/>
    </dxf>
  </rfmt>
  <rcc rId="6841" sId="1" odxf="1" dxf="1">
    <nc r="G417">
      <f>G416-G406</f>
    </nc>
    <odxf>
      <numFmt numFmtId="0" formatCode="General"/>
    </odxf>
    <ndxf>
      <numFmt numFmtId="169" formatCode="_-* #,##0.00000\ _₽_-;\-* #,##0.00000\ _₽_-;_-* &quot;-&quot;?????\ _₽_-;_-@_-"/>
    </ndxf>
  </rcc>
  <rcc rId="6842" sId="1">
    <oc r="G223">
      <f>SUM(G224:G228)</f>
    </oc>
    <nc r="G223">
      <f>SUM(G224:G228)</f>
    </nc>
  </rcc>
  <rcc rId="6843" sId="1" numFmtId="4">
    <oc r="G208">
      <v>20986.6</v>
    </oc>
    <nc r="G208">
      <v>20968.354179999998</v>
    </nc>
  </rcc>
  <rcc rId="6844" sId="1">
    <oc r="G24">
      <f>G25+G26+G27+G28</f>
    </oc>
    <nc r="G24">
      <f>G25+G26+G27+G28+G29</f>
    </nc>
  </rcc>
  <rfmt sheetId="1" sqref="G19">
    <dxf>
      <fill>
        <patternFill>
          <bgColor rgb="FFFFC000"/>
        </patternFill>
      </fill>
    </dxf>
  </rfmt>
  <rfmt sheetId="1" sqref="G44">
    <dxf>
      <fill>
        <patternFill>
          <bgColor rgb="FFFFC000"/>
        </patternFill>
      </fill>
    </dxf>
  </rfmt>
  <rfmt sheetId="1" sqref="G65">
    <dxf>
      <fill>
        <patternFill>
          <bgColor rgb="FFFFC000"/>
        </patternFill>
      </fill>
    </dxf>
  </rfmt>
  <rfmt sheetId="1" sqref="G73">
    <dxf>
      <fill>
        <patternFill>
          <bgColor rgb="FFFFC000"/>
        </patternFill>
      </fill>
    </dxf>
  </rfmt>
  <rfmt sheetId="1" sqref="G104">
    <dxf>
      <fill>
        <patternFill>
          <bgColor rgb="FFFFC000"/>
        </patternFill>
      </fill>
    </dxf>
  </rfmt>
  <rfmt sheetId="1" sqref="G109">
    <dxf>
      <fill>
        <patternFill>
          <bgColor rgb="FFFFC000"/>
        </patternFill>
      </fill>
    </dxf>
  </rfmt>
  <rfmt sheetId="1" sqref="G139">
    <dxf>
      <fill>
        <patternFill>
          <bgColor rgb="FFFFC000"/>
        </patternFill>
      </fill>
    </dxf>
  </rfmt>
  <rfmt sheetId="1" sqref="G193">
    <dxf>
      <fill>
        <patternFill>
          <bgColor rgb="FFFFC000"/>
        </patternFill>
      </fill>
    </dxf>
  </rfmt>
  <rfmt sheetId="1" sqref="G263:G264">
    <dxf>
      <fill>
        <patternFill>
          <bgColor rgb="FFFFC000"/>
        </patternFill>
      </fill>
    </dxf>
  </rfmt>
  <rfmt sheetId="1" sqref="G263:G264">
    <dxf>
      <fill>
        <patternFill>
          <bgColor theme="0"/>
        </patternFill>
      </fill>
    </dxf>
  </rfmt>
  <rfmt sheetId="1" sqref="G341">
    <dxf>
      <fill>
        <patternFill>
          <bgColor rgb="FFFFC000"/>
        </patternFill>
      </fill>
    </dxf>
  </rfmt>
  <rfmt sheetId="1" sqref="G345">
    <dxf>
      <fill>
        <patternFill>
          <bgColor rgb="FFFFC000"/>
        </patternFill>
      </fill>
    </dxf>
  </rfmt>
  <rfmt sheetId="1" sqref="G349">
    <dxf>
      <fill>
        <patternFill>
          <bgColor rgb="FFFFC000"/>
        </patternFill>
      </fill>
    </dxf>
  </rfmt>
  <rfmt sheetId="1" sqref="G353">
    <dxf>
      <fill>
        <patternFill>
          <bgColor rgb="FFFFC000"/>
        </patternFill>
      </fill>
    </dxf>
  </rfmt>
  <rfmt sheetId="1" sqref="G357">
    <dxf>
      <fill>
        <patternFill>
          <bgColor rgb="FFFFC000"/>
        </patternFill>
      </fill>
    </dxf>
  </rfmt>
  <rfmt sheetId="1" sqref="G365">
    <dxf>
      <fill>
        <patternFill>
          <bgColor rgb="FFFFC000"/>
        </patternFill>
      </fill>
    </dxf>
  </rfmt>
  <rfmt sheetId="1" sqref="G373">
    <dxf>
      <fill>
        <patternFill>
          <bgColor rgb="FFFFC000"/>
        </patternFill>
      </fill>
    </dxf>
  </rfmt>
  <rfmt sheetId="1" sqref="G380">
    <dxf>
      <fill>
        <patternFill>
          <bgColor rgb="FFFFC000"/>
        </patternFill>
      </fill>
    </dxf>
  </rfmt>
  <rfmt sheetId="1" sqref="G384">
    <dxf>
      <fill>
        <patternFill>
          <bgColor rgb="FFFFC000"/>
        </patternFill>
      </fill>
    </dxf>
  </rfmt>
  <rfmt sheetId="1" sqref="G388">
    <dxf>
      <fill>
        <patternFill>
          <bgColor rgb="FFFFC000"/>
        </patternFill>
      </fill>
    </dxf>
  </rfmt>
  <rfmt sheetId="1" sqref="G392">
    <dxf>
      <fill>
        <patternFill>
          <bgColor rgb="FFFFC000"/>
        </patternFill>
      </fill>
    </dxf>
  </rfmt>
  <rfmt sheetId="1" sqref="G396">
    <dxf>
      <fill>
        <patternFill>
          <bgColor rgb="FFFFC000"/>
        </patternFill>
      </fill>
    </dxf>
  </rfmt>
  <rfmt sheetId="1" sqref="G324">
    <dxf>
      <fill>
        <patternFill>
          <bgColor rgb="FFFFC000"/>
        </patternFill>
      </fill>
    </dxf>
  </rfmt>
  <rfmt sheetId="1" sqref="G304">
    <dxf>
      <fill>
        <patternFill>
          <bgColor rgb="FFFFC000"/>
        </patternFill>
      </fill>
    </dxf>
  </rfmt>
  <rfmt sheetId="1" sqref="G306">
    <dxf>
      <fill>
        <patternFill>
          <bgColor rgb="FFFFC000"/>
        </patternFill>
      </fill>
    </dxf>
  </rfmt>
  <rfmt sheetId="1" sqref="G307">
    <dxf>
      <fill>
        <patternFill>
          <bgColor rgb="FFFFC000"/>
        </patternFill>
      </fill>
    </dxf>
  </rfmt>
  <rfmt sheetId="1" sqref="G302">
    <dxf>
      <fill>
        <patternFill>
          <bgColor rgb="FFFFC000"/>
        </patternFill>
      </fill>
    </dxf>
  </rfmt>
  <rfmt sheetId="1" sqref="G292">
    <dxf>
      <fill>
        <patternFill>
          <bgColor rgb="FFFFC000"/>
        </patternFill>
      </fill>
    </dxf>
  </rfmt>
  <rfmt sheetId="1" sqref="G249">
    <dxf>
      <fill>
        <patternFill>
          <bgColor rgb="FFFFC000"/>
        </patternFill>
      </fill>
    </dxf>
  </rfmt>
  <rfmt sheetId="1" sqref="G279">
    <dxf>
      <fill>
        <patternFill>
          <bgColor rgb="FFFFC000"/>
        </patternFill>
      </fill>
    </dxf>
  </rfmt>
  <rfmt sheetId="1" sqref="G309">
    <dxf>
      <fill>
        <patternFill>
          <bgColor rgb="FFFFC000"/>
        </patternFill>
      </fill>
    </dxf>
  </rfmt>
  <rfmt sheetId="1" sqref="G310">
    <dxf>
      <fill>
        <patternFill>
          <bgColor rgb="FFFFC000"/>
        </patternFill>
      </fill>
    </dxf>
  </rfmt>
  <rfmt sheetId="1" sqref="G252">
    <dxf>
      <fill>
        <patternFill>
          <bgColor rgb="FFFFC000"/>
        </patternFill>
      </fill>
    </dxf>
  </rfmt>
  <rfmt sheetId="1" sqref="G269">
    <dxf>
      <fill>
        <patternFill>
          <bgColor rgb="FFFFC000"/>
        </patternFill>
      </fill>
    </dxf>
  </rfmt>
  <rfmt sheetId="1" sqref="G337">
    <dxf>
      <fill>
        <patternFill>
          <bgColor rgb="FFFFC000"/>
        </patternFill>
      </fill>
    </dxf>
  </rfmt>
  <rfmt sheetId="1" sqref="G340">
    <dxf>
      <fill>
        <patternFill>
          <bgColor rgb="FFFFC000"/>
        </patternFill>
      </fill>
    </dxf>
  </rfmt>
  <rfmt sheetId="1" sqref="G323">
    <dxf>
      <fill>
        <patternFill>
          <bgColor rgb="FFFFC000"/>
        </patternFill>
      </fill>
    </dxf>
  </rfmt>
  <rfmt sheetId="1" sqref="G329">
    <dxf>
      <fill>
        <patternFill>
          <bgColor rgb="FFFFC000"/>
        </patternFill>
      </fill>
    </dxf>
  </rfmt>
  <rfmt sheetId="1" sqref="G330">
    <dxf>
      <fill>
        <patternFill>
          <bgColor rgb="FFFFC000"/>
        </patternFill>
      </fill>
    </dxf>
  </rfmt>
  <rfmt sheetId="1" sqref="G314">
    <dxf>
      <fill>
        <patternFill>
          <bgColor rgb="FFFFC000"/>
        </patternFill>
      </fill>
    </dxf>
  </rfmt>
  <rfmt sheetId="1" sqref="G317">
    <dxf>
      <fill>
        <patternFill>
          <bgColor rgb="FFFFC000"/>
        </patternFill>
      </fill>
    </dxf>
  </rfmt>
  <rfmt sheetId="1" sqref="G282">
    <dxf>
      <fill>
        <patternFill>
          <bgColor rgb="FFFFC000"/>
        </patternFill>
      </fill>
    </dxf>
  </rfmt>
  <rfmt sheetId="1" sqref="G328">
    <dxf>
      <fill>
        <patternFill>
          <bgColor rgb="FFFFC000"/>
        </patternFill>
      </fill>
    </dxf>
  </rfmt>
  <rfmt sheetId="1" sqref="G322">
    <dxf>
      <fill>
        <patternFill>
          <bgColor rgb="FFFFC000"/>
        </patternFill>
      </fill>
    </dxf>
  </rfmt>
  <rcc rId="6845" sId="1">
    <oc r="G318">
      <f>SUM(G319:G330)</f>
    </oc>
    <nc r="G318">
      <f>G322+G323+G324+G325+G326+G327+G328+G329+G330</f>
    </nc>
  </rcc>
  <rfmt sheetId="1" sqref="G276">
    <dxf>
      <fill>
        <patternFill>
          <bgColor rgb="FFFFC000"/>
        </patternFill>
      </fill>
    </dxf>
  </rfmt>
  <rfmt sheetId="1" sqref="G247">
    <dxf>
      <fill>
        <patternFill>
          <bgColor rgb="FFFFC000"/>
        </patternFill>
      </fill>
    </dxf>
  </rfmt>
  <rfmt sheetId="1" sqref="G316">
    <dxf>
      <fill>
        <patternFill>
          <bgColor rgb="FFFFC000"/>
        </patternFill>
      </fill>
    </dxf>
  </rfmt>
  <rfmt sheetId="1" sqref="G284">
    <dxf>
      <fill>
        <patternFill>
          <bgColor rgb="FFFFC000"/>
        </patternFill>
      </fill>
    </dxf>
  </rfmt>
  <rfmt sheetId="1" sqref="G327">
    <dxf>
      <fill>
        <patternFill>
          <bgColor rgb="FFFFC000"/>
        </patternFill>
      </fill>
    </dxf>
  </rfmt>
  <rfmt sheetId="1" sqref="G325">
    <dxf>
      <fill>
        <patternFill>
          <bgColor rgb="FFFFC000"/>
        </patternFill>
      </fill>
    </dxf>
  </rfmt>
  <rfmt sheetId="1" sqref="G255">
    <dxf>
      <fill>
        <patternFill>
          <bgColor rgb="FFFFC000"/>
        </patternFill>
      </fill>
    </dxf>
  </rfmt>
  <rfmt sheetId="1" sqref="G286">
    <dxf>
      <fill>
        <patternFill>
          <bgColor rgb="FFFFC000"/>
        </patternFill>
      </fill>
    </dxf>
  </rfmt>
  <rfmt sheetId="1" sqref="G290">
    <dxf>
      <fill>
        <patternFill>
          <bgColor rgb="FFFFC000"/>
        </patternFill>
      </fill>
    </dxf>
  </rfmt>
  <rfmt sheetId="1" sqref="G291">
    <dxf>
      <fill>
        <patternFill>
          <bgColor rgb="FFFFC000"/>
        </patternFill>
      </fill>
    </dxf>
  </rfmt>
  <rfmt sheetId="1" sqref="G333">
    <dxf>
      <fill>
        <patternFill>
          <bgColor rgb="FFFFC000"/>
        </patternFill>
      </fill>
    </dxf>
  </rfmt>
  <rfmt sheetId="1" sqref="G326">
    <dxf>
      <fill>
        <patternFill>
          <bgColor rgb="FFFFC000"/>
        </patternFill>
      </fill>
    </dxf>
  </rfmt>
  <rfmt sheetId="1" sqref="G264">
    <dxf>
      <fill>
        <patternFill>
          <bgColor rgb="FFFFC000"/>
        </patternFill>
      </fill>
    </dxf>
  </rfmt>
  <rfmt sheetId="1" sqref="G297">
    <dxf>
      <fill>
        <patternFill>
          <bgColor rgb="FFFFC000"/>
        </patternFill>
      </fill>
    </dxf>
  </rfmt>
  <rfmt sheetId="1" sqref="G294">
    <dxf>
      <fill>
        <patternFill>
          <bgColor rgb="FFFFC000"/>
        </patternFill>
      </fill>
    </dxf>
  </rfmt>
  <rfmt sheetId="1" sqref="G266">
    <dxf>
      <fill>
        <patternFill>
          <bgColor rgb="FFFFC000"/>
        </patternFill>
      </fill>
    </dxf>
  </rfmt>
  <rfmt sheetId="1" sqref="G298">
    <dxf>
      <fill>
        <patternFill>
          <bgColor rgb="FFFFC000"/>
        </patternFill>
      </fill>
    </dxf>
  </rfmt>
  <rcc rId="6846" sId="1" numFmtId="4">
    <oc r="G332">
      <v>33722.6</v>
    </oc>
    <nc r="G332">
      <v>33727.599999999999</v>
    </nc>
  </rcc>
  <rfmt sheetId="1" sqref="G396">
    <dxf>
      <fill>
        <patternFill>
          <bgColor rgb="FFFFFF00"/>
        </patternFill>
      </fill>
    </dxf>
  </rfmt>
  <rfmt sheetId="1" sqref="G392">
    <dxf>
      <fill>
        <patternFill>
          <bgColor rgb="FFFFFF00"/>
        </patternFill>
      </fill>
    </dxf>
  </rfmt>
  <rfmt sheetId="1" sqref="G388">
    <dxf>
      <fill>
        <patternFill>
          <bgColor rgb="FFFFFF00"/>
        </patternFill>
      </fill>
    </dxf>
  </rfmt>
  <rfmt sheetId="1" sqref="G384">
    <dxf>
      <fill>
        <patternFill>
          <bgColor rgb="FFFFFF00"/>
        </patternFill>
      </fill>
    </dxf>
  </rfmt>
  <rfmt sheetId="1" sqref="G380">
    <dxf>
      <fill>
        <patternFill>
          <bgColor rgb="FFFFFF00"/>
        </patternFill>
      </fill>
    </dxf>
  </rfmt>
  <rfmt sheetId="1" sqref="G373">
    <dxf>
      <fill>
        <patternFill>
          <bgColor rgb="FFFFFF00"/>
        </patternFill>
      </fill>
    </dxf>
  </rfmt>
  <rfmt sheetId="1" sqref="G365">
    <dxf>
      <fill>
        <patternFill>
          <bgColor rgb="FFFFFF00"/>
        </patternFill>
      </fill>
    </dxf>
  </rfmt>
  <rfmt sheetId="1" sqref="G357">
    <dxf>
      <fill>
        <patternFill>
          <bgColor rgb="FFFFFF00"/>
        </patternFill>
      </fill>
    </dxf>
  </rfmt>
  <rfmt sheetId="1" sqref="G353">
    <dxf>
      <fill>
        <patternFill>
          <bgColor rgb="FFFFFF00"/>
        </patternFill>
      </fill>
    </dxf>
  </rfmt>
  <rfmt sheetId="1" sqref="G349">
    <dxf>
      <fill>
        <patternFill>
          <bgColor rgb="FFFFFF00"/>
        </patternFill>
      </fill>
    </dxf>
  </rfmt>
  <rfmt sheetId="1" sqref="G345">
    <dxf>
      <fill>
        <patternFill>
          <bgColor rgb="FFFFFF00"/>
        </patternFill>
      </fill>
    </dxf>
  </rfmt>
  <rfmt sheetId="1" sqref="G341">
    <dxf>
      <fill>
        <patternFill>
          <bgColor rgb="FFFFFF00"/>
        </patternFill>
      </fill>
    </dxf>
  </rfmt>
  <rfmt sheetId="1" sqref="G337:G340">
    <dxf>
      <fill>
        <patternFill>
          <bgColor theme="0"/>
        </patternFill>
      </fill>
    </dxf>
  </rfmt>
  <rfmt sheetId="1" sqref="G322:G333">
    <dxf>
      <fill>
        <patternFill>
          <bgColor theme="0"/>
        </patternFill>
      </fill>
    </dxf>
  </rfmt>
  <rfmt sheetId="1" sqref="G309:G317">
    <dxf>
      <fill>
        <patternFill>
          <bgColor theme="0"/>
        </patternFill>
      </fill>
    </dxf>
  </rfmt>
  <rfmt sheetId="1" sqref="G304:G307">
    <dxf>
      <fill>
        <patternFill>
          <bgColor theme="0"/>
        </patternFill>
      </fill>
    </dxf>
  </rfmt>
  <rfmt sheetId="1" sqref="G297:G302">
    <dxf>
      <fill>
        <patternFill>
          <bgColor theme="0"/>
        </patternFill>
      </fill>
    </dxf>
  </rfmt>
  <rfmt sheetId="1" sqref="G291:G294">
    <dxf>
      <fill>
        <patternFill>
          <bgColor theme="0"/>
        </patternFill>
      </fill>
    </dxf>
  </rfmt>
  <rfmt sheetId="1" sqref="G280:G290">
    <dxf>
      <fill>
        <patternFill>
          <bgColor theme="0"/>
        </patternFill>
      </fill>
    </dxf>
  </rfmt>
  <rfmt sheetId="1" sqref="G276:G279">
    <dxf>
      <fill>
        <patternFill>
          <bgColor theme="0"/>
        </patternFill>
      </fill>
    </dxf>
  </rfmt>
  <rfmt sheetId="1" sqref="G264:G269">
    <dxf>
      <fill>
        <patternFill>
          <bgColor theme="0"/>
        </patternFill>
      </fill>
    </dxf>
  </rfmt>
  <rfmt sheetId="1" sqref="G252:G255">
    <dxf>
      <fill>
        <patternFill>
          <bgColor theme="0"/>
        </patternFill>
      </fill>
    </dxf>
  </rfmt>
  <rfmt sheetId="1" sqref="G247:G249">
    <dxf>
      <fill>
        <patternFill>
          <bgColor theme="0"/>
        </patternFill>
      </fill>
    </dxf>
  </rfmt>
  <rfmt sheetId="1" sqref="G193">
    <dxf>
      <fill>
        <patternFill>
          <bgColor rgb="FFFFFF00"/>
        </patternFill>
      </fill>
    </dxf>
  </rfmt>
  <rfmt sheetId="1" sqref="G139">
    <dxf>
      <fill>
        <patternFill>
          <bgColor rgb="FFFFFF00"/>
        </patternFill>
      </fill>
    </dxf>
  </rfmt>
  <rfmt sheetId="1" sqref="G109">
    <dxf>
      <fill>
        <patternFill>
          <bgColor rgb="FFFFFF00"/>
        </patternFill>
      </fill>
    </dxf>
  </rfmt>
  <rfmt sheetId="1" sqref="G104">
    <dxf>
      <fill>
        <patternFill>
          <bgColor rgb="FFFFFF00"/>
        </patternFill>
      </fill>
    </dxf>
  </rfmt>
  <rfmt sheetId="1" sqref="G73">
    <dxf>
      <fill>
        <patternFill>
          <bgColor rgb="FFFFFF00"/>
        </patternFill>
      </fill>
    </dxf>
  </rfmt>
  <rfmt sheetId="1" sqref="G65">
    <dxf>
      <fill>
        <patternFill>
          <bgColor rgb="FFFFFF00"/>
        </patternFill>
      </fill>
    </dxf>
  </rfmt>
  <rfmt sheetId="1" sqref="G44">
    <dxf>
      <fill>
        <patternFill>
          <bgColor rgb="FFFFFF00"/>
        </patternFill>
      </fill>
    </dxf>
  </rfmt>
  <rfmt sheetId="1" sqref="G19">
    <dxf>
      <fill>
        <patternFill>
          <bgColor rgb="FFFFFF00"/>
        </patternFill>
      </fill>
    </dxf>
  </rfmt>
  <rcv guid="{272C1EAD-DEB4-4BA3-949E-3CEAABD41B19}" action="delete"/>
  <rdn rId="0" localSheetId="1" customView="1" name="Z_272C1EAD_DEB4_4BA3_949E_3CEAABD41B19_.wvu.PrintArea" hidden="1" oldHidden="1">
    <formula>Муниц.программы!$A$1:$G$406</formula>
    <oldFormula>Муниц.программы!$A$1:$H$406</oldFormula>
  </rdn>
  <rdn rId="0" localSheetId="1" customView="1" name="Z_272C1EAD_DEB4_4BA3_949E_3CEAABD41B19_.wvu.Rows" hidden="1" oldHidden="1">
    <formula>Муниц.программы!$319:$321</formula>
    <oldFormula>Муниц.программы!$319:$321</oldFormula>
  </rdn>
  <rdn rId="0" localSheetId="1" customView="1" name="Z_272C1EAD_DEB4_4BA3_949E_3CEAABD41B19_.wvu.FilterData" hidden="1" oldHidden="1">
    <formula>Муниц.программы!$A$18:$G$431</formula>
    <oldFormula>Муниц.программы!$A$18:$G$431</oldFormula>
  </rdn>
  <rcv guid="{272C1EAD-DEB4-4BA3-949E-3CEAABD41B1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Муниц.программы!$A$1:$G$393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5723" sId="1" numFmtId="4">
    <oc r="G63">
      <v>205.3</v>
    </oc>
    <nc r="G63">
      <v>205.4</v>
    </nc>
  </rcc>
  <rrc rId="5724" sId="1" ref="A72:XFD72" action="deleteRow">
    <rfmt sheetId="1" xfDxf="1" sqref="A72:XFD72" start="0" length="0">
      <dxf>
        <font>
          <b/>
          <name val="Times New Roman CYR"/>
          <scheme val="none"/>
        </font>
        <alignment wrapText="1" readingOrder="0"/>
      </dxf>
    </rfmt>
    <rfmt sheetId="1" sqref="A72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</dxf>
    </rfmt>
    <rfmt sheetId="1" sqref="B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25" sId="1" ref="A97:XFD97" action="deleteRow">
    <undo index="1" exp="ref" v="1" dr="G97" r="G95" sId="1"/>
    <rfmt sheetId="1" xfDxf="1" sqref="A97:XFD97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7" t="inlineStr">
        <is>
          <t>Субсидии автономным учреждениям на иные цели</t>
        </is>
      </nc>
      <ndxf>
        <font>
          <b val="0"/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06036 L5760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 t="inlineStr">
        <is>
          <t>622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 t="inlineStr">
        <is>
          <t>968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05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02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7">
        <v>0</v>
      </nc>
      <n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26" sId="1">
    <oc r="G95">
      <f>G96+#REF!</f>
    </oc>
    <nc r="G95">
      <f>G96</f>
    </nc>
  </rcc>
  <rfmt sheetId="1" sqref="H120">
    <dxf>
      <fill>
        <patternFill patternType="solid">
          <bgColor rgb="FFFFFF00"/>
        </patternFill>
      </fill>
    </dxf>
  </rfmt>
  <rfmt sheetId="1" sqref="H122">
    <dxf>
      <fill>
        <patternFill patternType="solid">
          <bgColor rgb="FFFFFF00"/>
        </patternFill>
      </fill>
    </dxf>
  </rfmt>
  <rfmt sheetId="1" sqref="H124">
    <dxf>
      <fill>
        <patternFill patternType="solid">
          <bgColor rgb="FFFFFF00"/>
        </patternFill>
      </fill>
    </dxf>
  </rfmt>
  <rfmt sheetId="1" sqref="H126">
    <dxf>
      <fill>
        <patternFill patternType="solid">
          <bgColor rgb="FFFFFF00"/>
        </patternFill>
      </fill>
    </dxf>
  </rfmt>
  <rfmt sheetId="1" sqref="H130">
    <dxf>
      <fill>
        <patternFill patternType="solid">
          <bgColor rgb="FFFFFF00"/>
        </patternFill>
      </fill>
    </dxf>
  </rfmt>
  <rfmt sheetId="1" sqref="H132">
    <dxf>
      <fill>
        <patternFill patternType="solid">
          <bgColor rgb="FFFFFF00"/>
        </patternFill>
      </fill>
    </dxf>
  </rfmt>
  <rfmt sheetId="1" sqref="H134">
    <dxf>
      <fill>
        <patternFill patternType="solid">
          <bgColor rgb="FFFFFF00"/>
        </patternFill>
      </fill>
    </dxf>
  </rfmt>
  <rfmt sheetId="1" sqref="H144">
    <dxf>
      <fill>
        <patternFill patternType="solid">
          <bgColor rgb="FFFFFF00"/>
        </patternFill>
      </fill>
    </dxf>
  </rfmt>
  <rfmt sheetId="1" sqref="H147:H148">
    <dxf>
      <fill>
        <patternFill patternType="solid">
          <bgColor rgb="FFFFFF00"/>
        </patternFill>
      </fill>
    </dxf>
  </rfmt>
  <rfmt sheetId="1" sqref="H150:H154">
    <dxf>
      <fill>
        <patternFill patternType="solid">
          <bgColor rgb="FFFFFF00"/>
        </patternFill>
      </fill>
    </dxf>
  </rfmt>
  <rfmt sheetId="1" sqref="H140">
    <dxf>
      <fill>
        <patternFill patternType="solid">
          <bgColor rgb="FFFFFF00"/>
        </patternFill>
      </fill>
    </dxf>
  </rfmt>
  <rfmt sheetId="1" sqref="H138">
    <dxf>
      <fill>
        <patternFill patternType="solid">
          <bgColor rgb="FFFFFF00"/>
        </patternFill>
      </fill>
    </dxf>
  </rfmt>
  <rfmt sheetId="1" sqref="H183">
    <dxf>
      <fill>
        <patternFill patternType="solid">
          <bgColor rgb="FFFFFF00"/>
        </patternFill>
      </fill>
    </dxf>
  </rfmt>
  <rfmt sheetId="1" sqref="H191">
    <dxf>
      <fill>
        <patternFill patternType="solid">
          <bgColor rgb="FFFFFF00"/>
        </patternFill>
      </fill>
    </dxf>
  </rfmt>
  <rfmt sheetId="1" sqref="H187">
    <dxf>
      <fill>
        <patternFill patternType="solid">
          <bgColor rgb="FFFFFF00"/>
        </patternFill>
      </fill>
    </dxf>
  </rfmt>
  <rfmt sheetId="1" sqref="H159">
    <dxf>
      <fill>
        <patternFill patternType="solid">
          <bgColor rgb="FFFFFF00"/>
        </patternFill>
      </fill>
    </dxf>
  </rfmt>
  <rfmt sheetId="1" sqref="H163">
    <dxf>
      <fill>
        <patternFill patternType="solid">
          <bgColor rgb="FFFFFF00"/>
        </patternFill>
      </fill>
    </dxf>
  </rfmt>
  <rfmt sheetId="1" sqref="H164">
    <dxf>
      <fill>
        <patternFill patternType="solid">
          <bgColor rgb="FFFFFF00"/>
        </patternFill>
      </fill>
    </dxf>
  </rfmt>
  <rfmt sheetId="1" sqref="H174:H175">
    <dxf>
      <fill>
        <patternFill patternType="solid">
          <bgColor rgb="FFFFFF00"/>
        </patternFill>
      </fill>
    </dxf>
  </rfmt>
  <rfmt sheetId="1" sqref="H168">
    <dxf>
      <fill>
        <patternFill patternType="solid">
          <bgColor rgb="FFFFFF00"/>
        </patternFill>
      </fill>
    </dxf>
  </rfmt>
  <rfmt sheetId="1" sqref="H170">
    <dxf>
      <fill>
        <patternFill patternType="solid">
          <bgColor rgb="FFFFFF00"/>
        </patternFill>
      </fill>
    </dxf>
  </rfmt>
  <rfmt sheetId="1" sqref="H177">
    <dxf>
      <fill>
        <patternFill patternType="solid">
          <bgColor rgb="FFFFFF00"/>
        </patternFill>
      </fill>
    </dxf>
  </rfmt>
  <rfmt sheetId="1" sqref="H178:H181">
    <dxf>
      <fill>
        <patternFill patternType="solid">
          <bgColor rgb="FFFFFF00"/>
        </patternFill>
      </fill>
    </dxf>
  </rfmt>
  <rfmt sheetId="1" sqref="H196">
    <dxf>
      <fill>
        <patternFill patternType="solid">
          <bgColor rgb="FFFFFF00"/>
        </patternFill>
      </fill>
    </dxf>
  </rfmt>
  <rfmt sheetId="1" sqref="H198">
    <dxf>
      <fill>
        <patternFill patternType="solid">
          <bgColor rgb="FFFFFF00"/>
        </patternFill>
      </fill>
    </dxf>
  </rfmt>
  <rfmt sheetId="1" sqref="H200:H201">
    <dxf>
      <fill>
        <patternFill patternType="solid">
          <bgColor rgb="FFFFFF00"/>
        </patternFill>
      </fill>
    </dxf>
  </rfmt>
  <rfmt sheetId="1" sqref="H203">
    <dxf>
      <fill>
        <patternFill patternType="solid">
          <bgColor rgb="FFFFFF00"/>
        </patternFill>
      </fill>
    </dxf>
  </rfmt>
  <rfmt sheetId="1" sqref="H207">
    <dxf>
      <fill>
        <patternFill patternType="solid">
          <bgColor rgb="FFFFFF00"/>
        </patternFill>
      </fill>
    </dxf>
  </rfmt>
  <rfmt sheetId="1" sqref="H209">
    <dxf>
      <fill>
        <patternFill patternType="solid">
          <bgColor rgb="FFFFFF00"/>
        </patternFill>
      </fill>
    </dxf>
  </rfmt>
  <rfmt sheetId="1" sqref="H213:H214">
    <dxf>
      <fill>
        <patternFill patternType="solid">
          <bgColor rgb="FFFFFF00"/>
        </patternFill>
      </fill>
    </dxf>
  </rfmt>
  <rfmt sheetId="1" sqref="H218">
    <dxf>
      <fill>
        <patternFill patternType="solid">
          <bgColor rgb="FFFFFF00"/>
        </patternFill>
      </fill>
    </dxf>
  </rfmt>
  <rfmt sheetId="1" sqref="H216">
    <dxf>
      <fill>
        <patternFill patternType="solid">
          <bgColor rgb="FFFFFF00"/>
        </patternFill>
      </fill>
    </dxf>
  </rfmt>
  <rfmt sheetId="1" sqref="H220">
    <dxf>
      <fill>
        <patternFill patternType="solid">
          <bgColor rgb="FFFFFF00"/>
        </patternFill>
      </fill>
    </dxf>
  </rfmt>
  <rfmt sheetId="1" sqref="H222">
    <dxf>
      <fill>
        <patternFill patternType="solid">
          <bgColor rgb="FFFFFF00"/>
        </patternFill>
      </fill>
    </dxf>
  </rfmt>
  <rfmt sheetId="1" sqref="H223">
    <dxf>
      <fill>
        <patternFill patternType="solid">
          <bgColor rgb="FFFFFF00"/>
        </patternFill>
      </fill>
    </dxf>
  </rfmt>
  <rfmt sheetId="1" sqref="H227">
    <dxf>
      <fill>
        <patternFill patternType="solid">
          <bgColor rgb="FFFFFF00"/>
        </patternFill>
      </fill>
    </dxf>
  </rfmt>
  <rfmt sheetId="1" sqref="H229">
    <dxf>
      <fill>
        <patternFill patternType="solid">
          <bgColor rgb="FFFFFF00"/>
        </patternFill>
      </fill>
    </dxf>
  </rfmt>
  <rfmt sheetId="1" sqref="H233:H234">
    <dxf>
      <fill>
        <patternFill patternType="solid">
          <bgColor rgb="FFFFFF00"/>
        </patternFill>
      </fill>
    </dxf>
  </rfmt>
  <rfmt sheetId="1" sqref="H236">
    <dxf>
      <fill>
        <patternFill patternType="solid">
          <bgColor rgb="FFFFFF00"/>
        </patternFill>
      </fill>
    </dxf>
  </rfmt>
  <rfmt sheetId="1" sqref="H237">
    <dxf>
      <fill>
        <patternFill patternType="solid">
          <bgColor rgb="FFFFFF00"/>
        </patternFill>
      </fill>
    </dxf>
  </rfmt>
  <rfmt sheetId="1" sqref="H239">
    <dxf>
      <fill>
        <patternFill patternType="solid">
          <bgColor rgb="FFFFFF00"/>
        </patternFill>
      </fill>
    </dxf>
  </rfmt>
  <rfmt sheetId="1" sqref="H240">
    <dxf>
      <fill>
        <patternFill patternType="solid">
          <bgColor rgb="FFFFFF00"/>
        </patternFill>
      </fill>
    </dxf>
  </rfmt>
  <rfmt sheetId="1" sqref="H244">
    <dxf>
      <fill>
        <patternFill patternType="solid">
          <bgColor rgb="FFFFFF00"/>
        </patternFill>
      </fill>
    </dxf>
  </rfmt>
  <rfmt sheetId="1" sqref="H246">
    <dxf>
      <fill>
        <patternFill patternType="solid">
          <bgColor rgb="FFFFFF00"/>
        </patternFill>
      </fill>
    </dxf>
  </rfmt>
  <rfmt sheetId="1" sqref="H248:H249">
    <dxf>
      <fill>
        <patternFill patternType="solid">
          <bgColor rgb="FFFFFF00"/>
        </patternFill>
      </fill>
    </dxf>
  </rfmt>
  <rfmt sheetId="1" sqref="H251:H252">
    <dxf>
      <fill>
        <patternFill patternType="solid">
          <bgColor rgb="FFFFFF00"/>
        </patternFill>
      </fill>
    </dxf>
  </rfmt>
  <rfmt sheetId="1" sqref="H256">
    <dxf>
      <fill>
        <patternFill patternType="solid">
          <bgColor rgb="FFFFFF00"/>
        </patternFill>
      </fill>
    </dxf>
  </rfmt>
  <rfmt sheetId="1" sqref="H258:H259">
    <dxf>
      <fill>
        <patternFill patternType="solid">
          <bgColor rgb="FFFFFF00"/>
        </patternFill>
      </fill>
    </dxf>
  </rfmt>
  <rfmt sheetId="1" sqref="H263:H268">
    <dxf>
      <fill>
        <patternFill patternType="solid">
          <bgColor rgb="FFFFFF00"/>
        </patternFill>
      </fill>
    </dxf>
  </rfmt>
  <rfmt sheetId="1" sqref="H270:H271">
    <dxf>
      <fill>
        <patternFill patternType="solid">
          <bgColor rgb="FFFFFF00"/>
        </patternFill>
      </fill>
    </dxf>
  </rfmt>
  <rfmt sheetId="1" sqref="H275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281">
    <dxf>
      <fill>
        <patternFill patternType="solid">
          <bgColor rgb="FFFFFF00"/>
        </patternFill>
      </fill>
    </dxf>
  </rfmt>
  <rfmt sheetId="1" sqref="H331">
    <dxf>
      <fill>
        <patternFill patternType="solid">
          <bgColor rgb="FFFFFF00"/>
        </patternFill>
      </fill>
    </dxf>
  </rfmt>
  <rfmt sheetId="1" sqref="H301">
    <dxf>
      <fill>
        <patternFill>
          <bgColor rgb="FFFFFF00"/>
        </patternFill>
      </fill>
    </dxf>
  </rfmt>
  <rfmt sheetId="1" sqref="H303">
    <dxf>
      <fill>
        <patternFill patternType="solid">
          <bgColor rgb="FFFFFF00"/>
        </patternFill>
      </fill>
    </dxf>
  </rfmt>
  <rfmt sheetId="1" sqref="G339" start="0" length="0">
    <dxf>
      <numFmt numFmtId="164" formatCode="0.00000"/>
    </dxf>
  </rfmt>
  <rcc rId="5727" sId="1" numFmtId="4">
    <oc r="G345">
      <v>1795174.2249199999</v>
    </oc>
    <nc r="G345"/>
  </rcc>
  <rcc rId="5728" sId="1">
    <oc r="G346">
      <f>G347-G340</f>
    </oc>
    <nc r="G346"/>
  </rcc>
  <rcc rId="5729" sId="1">
    <oc r="G340">
      <f>1889394.125-80649.175</f>
    </oc>
    <nc r="G340">
      <f>G339-G338</f>
    </nc>
  </rcc>
  <rcc rId="5730" sId="1" numFmtId="4">
    <nc r="G339">
      <v>1919060.9750000001</v>
    </nc>
  </rcc>
  <rcc rId="5731" sId="1" numFmtId="4">
    <nc r="G341">
      <v>123886.75008</v>
    </nc>
  </rcc>
  <rcc rId="5732" sId="1">
    <oc r="G342">
      <f>G338-G340</f>
    </oc>
    <nc r="G342">
      <f>G341-G340</f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Муниц.программы!$A$1:$H$338</oldFormula>
  </rdn>
  <rdn rId="0" localSheetId="1" customView="1" name="Z_272C1EAD_DEB4_4BA3_949E_3CEAABD41B19_.wvu.Rows" hidden="1" oldHidden="1">
    <formula>Муниц.программы!$261:$262</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668" sId="1">
    <oc r="D380" t="inlineStr">
      <is>
        <t>968</t>
      </is>
    </oc>
    <nc r="D380" t="inlineStr">
      <is>
        <t>977</t>
      </is>
    </nc>
  </rcc>
  <rcc rId="6669" sId="1">
    <oc r="D381" t="inlineStr">
      <is>
        <t>968</t>
      </is>
    </oc>
    <nc r="D381" t="inlineStr">
      <is>
        <t>977</t>
      </is>
    </nc>
  </rcc>
  <rcc rId="6670" sId="1">
    <oc r="D382" t="inlineStr">
      <is>
        <t>968</t>
      </is>
    </oc>
    <nc r="D382" t="inlineStr">
      <is>
        <t>977</t>
      </is>
    </nc>
  </rcc>
  <rcc rId="6671" sId="1">
    <oc r="D383" t="inlineStr">
      <is>
        <t>968</t>
      </is>
    </oc>
    <nc r="D383" t="inlineStr">
      <is>
        <t>977</t>
      </is>
    </nc>
  </rcc>
  <rcc rId="6672" sId="1">
    <oc r="D384" t="inlineStr">
      <is>
        <t>968</t>
      </is>
    </oc>
    <nc r="D384" t="inlineStr">
      <is>
        <t>977</t>
      </is>
    </nc>
  </rcc>
  <rcc rId="6673" sId="1">
    <oc r="D386" t="inlineStr">
      <is>
        <t>968</t>
      </is>
    </oc>
    <nc r="D386" t="inlineStr">
      <is>
        <t>977</t>
      </is>
    </nc>
  </rcc>
  <rcc rId="6674" sId="1">
    <oc r="D387" t="inlineStr">
      <is>
        <t>968</t>
      </is>
    </oc>
    <nc r="D387" t="inlineStr">
      <is>
        <t>977</t>
      </is>
    </nc>
  </rcc>
  <rcc rId="6675" sId="1">
    <oc r="D388" t="inlineStr">
      <is>
        <t>968</t>
      </is>
    </oc>
    <nc r="D388" t="inlineStr">
      <is>
        <t>977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Муниц.программы!$A$1:$G$389</formula>
    <oldFormula>Муниц.программы!$A$1:$G$389</oldFormula>
  </rdn>
  <rdn rId="0" localSheetId="1" customView="1" name="Z_272C1EAD_DEB4_4BA3_949E_3CEAABD41B19_.wvu.Rows" hidden="1" oldHidden="1">
    <formula>Муниц.программы!$304:$306</formula>
    <oldFormula>Муниц.программы!$304:$306</oldFormula>
  </rdn>
  <rdn rId="0" localSheetId="1" customView="1" name="Z_272C1EAD_DEB4_4BA3_949E_3CEAABD41B19_.wvu.FilterData" hidden="1" oldHidden="1">
    <formula>Муниц.программы!$A$14:$G$414</formula>
    <oldFormula>Муниц.программы!$A$14:$G$414</oldFormula>
  </rdn>
  <rcv guid="{272C1EAD-DEB4-4BA3-949E-3CEAABD41B19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211.xml><?xml version="1.0" encoding="utf-8"?>
<revisions xmlns="http://schemas.openxmlformats.org/spreadsheetml/2006/main" xmlns:r="http://schemas.openxmlformats.org/officeDocument/2006/relationships">
  <rcc rId="5736" sId="1">
    <o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5737" sId="1">
    <oc r="A116" t="inlineStr">
      <is>
        <t>Муниципальная Программа «Развитие культуры в Селенгинском районе на 2020 – 2025 годы»</t>
      </is>
    </oc>
    <nc r="A116" t="inlineStr">
      <is>
        <t>Муниципальная Программа «Развитие культуры в Селенгинском районе на 2020 – 2027 годы»</t>
      </is>
    </nc>
  </rcc>
  <rcc rId="5738" sId="1">
    <oc r="A15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5739" sId="1">
    <oc r="A282" t="inlineStr">
      <is>
        <t>Муниципальная программа «Старшее поколение на 2020-2025 годы</t>
      </is>
    </oc>
    <nc r="A282" t="inlineStr">
      <is>
        <t>Муниципальная программа «Старшее поколение на 2020-2027 годы</t>
      </is>
    </nc>
  </rcc>
  <rcc rId="5740" sId="1">
    <oc r="A294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94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5741" sId="1">
    <oc r="A316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16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5742" sId="1">
    <oc r="A320" t="inlineStr">
      <is>
        <t>Муниципальная программа «Сохранение и развитие бурятского языка в Селенгинском районе на 2021-2025 годы"</t>
      </is>
    </oc>
    <nc r="A320" t="inlineStr">
      <is>
        <t>Муниципальная программа «Сохранение и развитие бурятского языка в Селенгинском районе на 2021-2027 годы"</t>
      </is>
    </nc>
  </rcc>
  <rcc rId="5743" sId="1">
    <o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5744" sId="1">
    <oc r="A328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Муниц.программы!$A$1:$G$338</oldFormula>
  </rdn>
  <rdn rId="0" localSheetId="1" customView="1" name="Z_272C1EAD_DEB4_4BA3_949E_3CEAABD41B19_.wvu.Rows" hidden="1" oldHidden="1">
    <formula>Муниц.программы!$261:$262</formula>
    <oldFormula>Муниц.программы!$261:$262</old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rc rId="6679" sId="1" ref="A1:XFD4" action="insertRow">
    <undo index="0" exp="area" ref3D="1" dr="$A$304:$XFD$306" dn="Z_272C1EAD_DEB4_4BA3_949E_3CEAABD41B19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680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1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2" sId="1">
    <nc r="G1" t="inlineStr">
      <is>
        <t>Приложение №8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Муниц.программы!$A$5:$G$393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555" sId="1">
    <oc r="G157">
      <f>G158+G162+G167+G173+G190</f>
    </oc>
    <nc r="G157">
      <f>G158+G162+G167+G173+G190+G186</f>
    </nc>
  </rcc>
  <rcc rId="5556" sId="1" numFmtId="4">
    <oc r="G277">
      <v>180</v>
    </oc>
    <nc r="G277">
      <v>265</v>
    </nc>
  </rcc>
  <rfmt sheetId="1" sqref="H274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157">
    <dxf>
      <fill>
        <patternFill patternType="solid">
          <bgColor rgb="FFFFFF00"/>
        </patternFill>
      </fill>
    </dxf>
  </rfmt>
  <rcc rId="5557" sId="1" numFmtId="4">
    <oc r="G289">
      <f>16520.2+337.1+16.9</f>
    </oc>
    <nc r="G289">
      <v>13800.58685</v>
    </nc>
  </rcc>
  <rrc rId="5558" sId="1" ref="A290:XFD290" action="insertRow"/>
  <rrc rId="5559" sId="1" ref="A290:XFD293" action="insertRow"/>
  <rcc rId="5560" sId="1" odxf="1" dxf="1">
    <nc r="A29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61" sId="1" odxf="1" dxf="1">
    <nc r="A291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90" start="0" length="0">
    <dxf>
      <font>
        <i/>
        <name val="Times New Roman"/>
        <scheme val="none"/>
      </font>
      <numFmt numFmtId="0" formatCode="General"/>
      <alignment horizontal="general" vertical="top" readingOrder="0"/>
    </dxf>
  </rfmt>
  <rcc rId="5562" sId="1" odxf="1" dxf="1" numFmtId="30">
    <nc r="D290">
      <v>968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3" sId="1" odxf="1" dxf="1">
    <nc r="E29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90" start="0" length="0">
    <dxf>
      <font>
        <i/>
        <name val="Times New Roman"/>
        <scheme val="none"/>
      </font>
    </dxf>
  </rfmt>
  <rcc rId="5564" sId="1">
    <nc r="C291" t="inlineStr">
      <is>
        <t>540</t>
      </is>
    </nc>
  </rcc>
  <rcc rId="5565" sId="1" numFmtId="30">
    <nc r="D291">
      <v>968</v>
    </nc>
  </rcc>
  <rcc rId="5566" sId="1">
    <nc r="E291" t="inlineStr">
      <is>
        <t>05</t>
      </is>
    </nc>
  </rcc>
  <rcc rId="5567" sId="1" odxf="1" dxf="1">
    <nc r="B290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8" sId="1">
    <nc r="B291" t="inlineStr">
      <is>
        <t>160F2 5424F</t>
      </is>
    </nc>
  </rcc>
  <rrc rId="5569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1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2" sId="1">
    <nc r="F291" t="inlineStr">
      <is>
        <t>05</t>
      </is>
    </nc>
  </rcc>
  <rcc rId="5573" sId="1">
    <nc r="F290" t="inlineStr">
      <is>
        <t>05</t>
      </is>
    </nc>
  </rcc>
  <rcc rId="5574" sId="1" numFmtId="4">
    <nc r="G291">
      <v>50000</v>
    </nc>
  </rcc>
  <rcc rId="5575" sId="1">
    <nc r="G290">
      <f>G291</f>
    </nc>
  </rcc>
  <rfmt sheetId="1" sqref="G290" start="0" length="2147483647">
    <dxf>
      <font>
        <i/>
      </font>
    </dxf>
  </rfmt>
  <rcc rId="5576" sId="1">
    <oc r="G287">
      <f>G288</f>
    </oc>
    <nc r="G287">
      <f>G288+G290</f>
    </nc>
  </rcc>
  <rfmt sheetId="1" sqref="H286">
    <dxf>
      <fill>
        <patternFill patternType="solid">
          <bgColor rgb="FFFFFF00"/>
        </patternFill>
      </fill>
    </dxf>
  </rfmt>
  <rcc rId="5577" sId="1" numFmtId="4">
    <oc r="G295">
      <v>288059.18</v>
    </oc>
    <nc r="G295">
      <v>54179.56</v>
    </nc>
  </rcc>
  <rfmt sheetId="1" sqref="H292">
    <dxf>
      <fill>
        <patternFill patternType="solid">
          <bgColor rgb="FFFFFF00"/>
        </patternFill>
      </fill>
    </dxf>
  </rfmt>
  <rfmt sheetId="1" sqref="G289">
    <dxf>
      <fill>
        <patternFill>
          <bgColor rgb="FF92D050"/>
        </patternFill>
      </fill>
    </dxf>
  </rfmt>
  <rfmt sheetId="1" sqref="H289">
    <dxf>
      <fill>
        <patternFill patternType="solid">
          <bgColor rgb="FF92D050"/>
        </patternFill>
      </fill>
    </dxf>
  </rfmt>
  <rfmt sheetId="1" sqref="H296">
    <dxf>
      <fill>
        <patternFill patternType="solid">
          <bgColor rgb="FFFFFF00"/>
        </patternFill>
      </fill>
    </dxf>
  </rfmt>
  <rfmt sheetId="1" sqref="H270">
    <dxf>
      <fill>
        <patternFill patternType="solid">
          <bgColor rgb="FFFFFF00"/>
        </patternFill>
      </fill>
    </dxf>
  </rfmt>
  <rcc rId="5578" sId="1" numFmtId="4">
    <oc r="G303">
      <f>8380+420</f>
    </oc>
    <nc r="G303">
      <v>8821.0527500000007</v>
    </nc>
  </rcc>
  <rcc rId="5579" sId="1" odxf="1" dxf="1">
    <oc r="A322" t="inlineStr">
      <is>
        <t>Иные межбюджетные трансферты</t>
      </is>
    </oc>
    <nc r="A322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5580" sId="1">
    <oc r="C322" t="inlineStr">
      <is>
        <t>540</t>
      </is>
    </oc>
    <nc r="C322" t="inlineStr">
      <is>
        <t>622</t>
      </is>
    </nc>
  </rcc>
  <rcc rId="5581" sId="1">
    <oc r="G326">
      <f>G15+G32+G51+G55+G84+#REF!+G118+G157+G194+G270+G274+G278+G286+G292+G296+G308+G316+G282+G300+G304+G312</f>
    </oc>
    <nc r="G326">
      <f>G15+G32+G51+G55+G84+G89+G118+G157+G194+G270+G274+G278+G282+G286+G292+G296+G300+G304+G308+G312+G316</f>
    </nc>
  </rcc>
  <rfmt sheetId="1" sqref="H316">
    <dxf>
      <fill>
        <patternFill patternType="solid">
          <bgColor rgb="FFFFFF00"/>
        </patternFill>
      </fill>
    </dxf>
  </rfmt>
  <rcc rId="5582" sId="1" numFmtId="4">
    <oc r="G198">
      <v>132002.9</v>
    </oc>
    <nc r="G198">
      <v>133179.4</v>
    </nc>
  </rcc>
  <rcc rId="5583" sId="1" numFmtId="4">
    <oc r="G202">
      <f>87969.6-685.175</f>
    </oc>
    <nc r="G202">
      <v>34447</v>
    </nc>
  </rcc>
  <rrc rId="5584" sId="1" ref="A203:XFD203" action="insertRow"/>
  <rcc rId="5585" sId="1" odxf="1" dxf="1">
    <nc r="A203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horizontal="general" readingOrder="0"/>
    </odxf>
    <ndxf>
      <font>
        <color indexed="8"/>
        <name val="Times New Roman"/>
        <scheme val="none"/>
      </font>
      <fill>
        <patternFill patternType="solid"/>
      </fill>
      <alignment horizontal="left" readingOrder="0"/>
    </ndxf>
  </rcc>
  <rcc rId="5586" sId="1">
    <nc r="B203" t="inlineStr">
      <is>
        <t>10101 83010</t>
      </is>
    </nc>
  </rcc>
  <rcc rId="5587" sId="1" numFmtId="30">
    <nc r="D203">
      <v>969</v>
    </nc>
  </rcc>
  <rcc rId="5588" sId="1">
    <nc r="E203" t="inlineStr">
      <is>
        <t>07</t>
      </is>
    </nc>
  </rcc>
  <rcc rId="5589" sId="1">
    <nc r="F203" t="inlineStr">
      <is>
        <t>01</t>
      </is>
    </nc>
  </rcc>
  <rcc rId="5590" sId="1">
    <nc r="C203" t="inlineStr">
      <is>
        <t>612</t>
      </is>
    </nc>
  </rcc>
  <rcc rId="5591" sId="1" numFmtId="4">
    <nc r="G203">
      <v>51.7</v>
    </nc>
  </rcc>
  <rfmt sheetId="1" sqref="G290:H290">
    <dxf>
      <fill>
        <patternFill>
          <bgColor theme="0"/>
        </patternFill>
      </fill>
    </dxf>
  </rfmt>
  <rcc rId="5592" sId="1">
    <oc r="G201">
      <f>G202</f>
    </oc>
    <nc r="G201">
      <f>G202+G203</f>
    </nc>
  </rcc>
  <rrc rId="5593" sId="1" ref="A204:XFD204" action="insertRow"/>
  <rrc rId="5594" sId="1" ref="A204:XFD204" action="insertRow"/>
  <rcc rId="5595" sId="1" odxf="1" dxf="1">
    <nc r="A20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596" sId="1" odxf="1" dxf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5597" sId="1">
    <nc r="B204" t="inlineStr">
      <is>
        <t>10101 S2160</t>
      </is>
    </nc>
  </rcc>
  <rcc rId="5598" sId="1">
    <nc r="B205" t="inlineStr">
      <is>
        <t>10102 S2160</t>
      </is>
    </nc>
  </rcc>
  <rcc rId="5599" sId="1">
    <nc r="D204" t="inlineStr">
      <is>
        <t>969</t>
      </is>
    </nc>
  </rcc>
  <rcc rId="5600" sId="1">
    <nc r="E204" t="inlineStr">
      <is>
        <t>07</t>
      </is>
    </nc>
  </rcc>
  <rcc rId="5601" sId="1">
    <nc r="F204" t="inlineStr">
      <is>
        <t>01</t>
      </is>
    </nc>
  </rcc>
  <rcc rId="5602" sId="1">
    <nc r="D205" t="inlineStr">
      <is>
        <t>969</t>
      </is>
    </nc>
  </rcc>
  <rcc rId="5603" sId="1">
    <nc r="E205" t="inlineStr">
      <is>
        <t>07</t>
      </is>
    </nc>
  </rcc>
  <rcc rId="5604" sId="1">
    <nc r="F205" t="inlineStr">
      <is>
        <t>01</t>
      </is>
    </nc>
  </rcc>
  <rcc rId="5605" sId="1">
    <nc r="C205" t="inlineStr">
      <is>
        <t>611</t>
      </is>
    </nc>
  </rcc>
  <rcc rId="5606" sId="1" numFmtId="4">
    <nc r="G205">
      <v>78003.100000000006</v>
    </nc>
  </rcc>
  <rcc rId="5607" sId="1">
    <nc r="G204">
      <f>G205</f>
    </nc>
  </rcc>
  <rcc rId="5608" sId="1">
    <oc r="G196">
      <f>G197+G201+G199</f>
    </oc>
    <nc r="G196">
      <f>G197+G201+G199+G204</f>
    </nc>
  </rcc>
  <rfmt sheetId="1" sqref="G204" start="0" length="2147483647">
    <dxf>
      <font>
        <i/>
      </font>
    </dxf>
  </rfmt>
  <rrc rId="5609" sId="1" ref="A208:XFD208" action="insertRow"/>
  <rrc rId="5610" sId="1" ref="A208:XFD208" action="insertRow"/>
  <rcc rId="5611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5612" sId="1" odxf="1" dxf="1">
    <nc r="A209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5613" sId="1">
    <nc r="B208" t="inlineStr">
      <is>
        <t>10201 53030</t>
      </is>
    </nc>
  </rcc>
  <rcc rId="5614" sId="1" odxf="1" dxf="1">
    <nc r="B209" t="inlineStr">
      <is>
        <t>10201 53030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5615" sId="1">
    <nc r="C209" t="inlineStr">
      <is>
        <t>612</t>
      </is>
    </nc>
  </rcc>
  <rcc rId="5616" sId="1">
    <nc r="D208" t="inlineStr">
      <is>
        <t>969</t>
      </is>
    </nc>
  </rcc>
  <rcc rId="5617" sId="1">
    <nc r="E208" t="inlineStr">
      <is>
        <t>07</t>
      </is>
    </nc>
  </rcc>
  <rcc rId="5618" sId="1">
    <nc r="F208" t="inlineStr">
      <is>
        <t>02</t>
      </is>
    </nc>
  </rcc>
  <rcc rId="5619" sId="1">
    <nc r="D209" t="inlineStr">
      <is>
        <t>969</t>
      </is>
    </nc>
  </rcc>
  <rcc rId="5620" sId="1">
    <nc r="E209" t="inlineStr">
      <is>
        <t>07</t>
      </is>
    </nc>
  </rcc>
  <rcc rId="5621" sId="1">
    <nc r="F209" t="inlineStr">
      <is>
        <t>02</t>
      </is>
    </nc>
  </rcc>
  <rcc rId="5622" sId="1" numFmtId="4">
    <nc r="G209">
      <v>31351.9</v>
    </nc>
  </rcc>
  <rfmt sheetId="1" sqref="D209:G209" start="0" length="2147483647">
    <dxf>
      <font>
        <i val="0"/>
      </font>
    </dxf>
  </rfmt>
  <rcc rId="5623" sId="1">
    <nc r="G208">
      <f>G209</f>
    </nc>
  </rcc>
  <rcc rId="5624" sId="1">
    <oc r="G207">
      <f>G210+G214+G218+G213+G216+G224+G220+G222</f>
    </oc>
    <nc r="G207">
      <f>G210+G214+G218+G213+G216+G224+G220+G222+G208</f>
    </nc>
  </rcc>
  <rcc rId="5625" sId="1" numFmtId="4">
    <oc r="G211">
      <v>256178</v>
    </oc>
    <nc r="G211">
      <v>259444.1</v>
    </nc>
  </rcc>
  <rcc rId="5626" sId="1" numFmtId="4">
    <oc r="G215">
      <f>81763.5-8.1-10508-287.2-28.2-300-12328.1-200</f>
    </oc>
    <nc r="G215">
      <v>88217.7</v>
    </nc>
  </rcc>
  <rrc rId="5627" sId="1" ref="A216:XFD216" action="insertRow"/>
  <rcc rId="5628" sId="1" odxf="1" dxf="1">
    <nc r="A21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29" sId="1">
    <nc r="B216" t="inlineStr">
      <is>
        <t>10201 83020</t>
      </is>
    </nc>
  </rcc>
  <rcc rId="5630" sId="1">
    <nc r="C216" t="inlineStr">
      <is>
        <t>612</t>
      </is>
    </nc>
  </rcc>
  <rcc rId="5631" sId="1" numFmtId="30">
    <nc r="D216">
      <v>969</v>
    </nc>
  </rcc>
  <rcc rId="5632" sId="1">
    <nc r="E216" t="inlineStr">
      <is>
        <t>07</t>
      </is>
    </nc>
  </rcc>
  <rcc rId="5633" sId="1">
    <nc r="F216" t="inlineStr">
      <is>
        <t>02</t>
      </is>
    </nc>
  </rcc>
  <rcc rId="5634" sId="1" numFmtId="4">
    <nc r="G216">
      <v>51.7</v>
    </nc>
  </rcc>
  <rcc rId="5635" sId="1">
    <oc r="G214">
      <f>SUM(G215)</f>
    </oc>
    <nc r="G214">
      <f>G215+G216</f>
    </nc>
  </rcc>
  <rcc rId="5636" sId="1" numFmtId="4">
    <oc r="G220">
      <f>116435+12328.1</f>
    </oc>
    <nc r="G220">
      <v>132589.20000000001</v>
    </nc>
  </rcc>
  <rcc rId="5637" sId="1" numFmtId="4">
    <oc r="G222">
      <f>10508+10508</f>
    </oc>
    <nc r="G222">
      <v>23338.799999999999</v>
    </nc>
  </rcc>
  <rcc rId="5638" sId="1" numFmtId="4">
    <oc r="G224">
      <f>1380.2+28.2</f>
    </oc>
    <nc r="G224">
      <v>1554.7</v>
    </nc>
  </rcc>
  <rcc rId="5639" sId="1" numFmtId="4">
    <oc r="G218">
      <f>28424.8+287.2</f>
    </oc>
    <nc r="G218">
      <v>29649.200000000001</v>
    </nc>
  </rcc>
  <rrc rId="5640" sId="1" ref="A230:XFD230" action="insertRow"/>
  <rrc rId="5641" sId="1" ref="A230:XFD230" action="insertRow"/>
  <rcc rId="5642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color indexed="8"/>
        <name val="Times New Roman"/>
        <scheme val="none"/>
      </font>
      <fill>
        <patternFill patternType="solid">
          <bgColor theme="0"/>
        </patternFill>
      </fill>
    </ndxf>
  </rcc>
  <rcc rId="5643" sId="1" odxf="1" dxf="1">
    <nc r="A231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44" sId="1" odxf="1" dxf="1">
    <nc r="B23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45" sId="1">
    <nc r="B231" t="inlineStr">
      <is>
        <t>102EB 51790</t>
      </is>
    </nc>
  </rcc>
  <rcc rId="5646" sId="1">
    <nc r="C231" t="inlineStr">
      <is>
        <t>612</t>
      </is>
    </nc>
  </rcc>
  <rcc rId="5647" sId="1">
    <nc r="D230" t="inlineStr">
      <is>
        <t>969</t>
      </is>
    </nc>
  </rcc>
  <rcc rId="5648" sId="1">
    <nc r="E230" t="inlineStr">
      <is>
        <t>07</t>
      </is>
    </nc>
  </rcc>
  <rcc rId="5649" sId="1">
    <nc r="F230" t="inlineStr">
      <is>
        <t>02</t>
      </is>
    </nc>
  </rcc>
  <rcc rId="5650" sId="1">
    <nc r="D231" t="inlineStr">
      <is>
        <t>969</t>
      </is>
    </nc>
  </rcc>
  <rcc rId="5651" sId="1">
    <nc r="E231" t="inlineStr">
      <is>
        <t>07</t>
      </is>
    </nc>
  </rcc>
  <rcc rId="5652" sId="1">
    <nc r="F231" t="inlineStr">
      <is>
        <t>02</t>
      </is>
    </nc>
  </rcc>
  <rcc rId="5653" sId="1" numFmtId="4">
    <nc r="G231">
      <v>4382.3999999999996</v>
    </nc>
  </rcc>
  <rcc rId="5654" sId="1">
    <nc r="G230">
      <f>G231</f>
    </nc>
  </rcc>
  <rcc rId="5655" sId="1">
    <oc r="G206">
      <f>G207+G227</f>
    </oc>
    <nc r="G206">
      <f>G207+G227+G230</f>
    </nc>
  </rcc>
  <rcc rId="5656" sId="1" numFmtId="4">
    <oc r="G235">
      <v>643.9</v>
    </oc>
    <nc r="G235">
      <v>768.2</v>
    </nc>
  </rcc>
  <rcc rId="5657" sId="1" numFmtId="4">
    <oc r="G236">
      <v>1428.9</v>
    </oc>
    <nc r="G236">
      <v>1557.5</v>
    </nc>
  </rcc>
  <rcc rId="5658" sId="1" numFmtId="4">
    <oc r="G238">
      <f>10159.152+8384</f>
    </oc>
    <nc r="G238">
      <v>15463.252</v>
    </nc>
  </rcc>
  <rcc rId="5659" sId="1" numFmtId="4">
    <oc r="G239">
      <f>32170.648+16961.7</f>
    </oc>
    <nc r="G239">
      <v>42477.947999999997</v>
    </nc>
  </rcc>
  <rrc rId="5660" sId="1" ref="A240:XFD242" action="insertRow"/>
  <rcc rId="5661" sId="1" odxf="1" dxf="1">
    <nc r="A24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662" sId="1" odxf="1" dxf="1">
    <nc r="A24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5663" sId="1">
    <n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64" sId="1" odxf="1" dxf="1">
    <nc r="B240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65" sId="1">
    <nc r="B241" t="inlineStr">
      <is>
        <t>10301 S2160</t>
      </is>
    </nc>
  </rcc>
  <rcc rId="5666" sId="1">
    <nc r="B242" t="inlineStr">
      <is>
        <t>10301 S2160</t>
      </is>
    </nc>
  </rcc>
  <rcc rId="5667" sId="1">
    <nc r="C241" t="inlineStr">
      <is>
        <t>611</t>
      </is>
    </nc>
  </rcc>
  <rcc rId="5668" sId="1">
    <nc r="C242" t="inlineStr">
      <is>
        <t>621</t>
      </is>
    </nc>
  </rcc>
  <rcc rId="5669" sId="1" numFmtId="30">
    <nc r="D240">
      <v>969</v>
    </nc>
  </rcc>
  <rcc rId="5670" sId="1">
    <nc r="E240" t="inlineStr">
      <is>
        <t>07</t>
      </is>
    </nc>
  </rcc>
  <rcc rId="5671" sId="1">
    <nc r="F240" t="inlineStr">
      <is>
        <t>03</t>
      </is>
    </nc>
  </rcc>
  <rcc rId="5672" sId="1" numFmtId="30">
    <nc r="D241">
      <v>969</v>
    </nc>
  </rcc>
  <rcc rId="5673" sId="1">
    <nc r="E241" t="inlineStr">
      <is>
        <t>07</t>
      </is>
    </nc>
  </rcc>
  <rcc rId="5674" sId="1">
    <nc r="F241" t="inlineStr">
      <is>
        <t>03</t>
      </is>
    </nc>
  </rcc>
  <rcc rId="5675" sId="1" numFmtId="30">
    <nc r="D242">
      <v>969</v>
    </nc>
  </rcc>
  <rcc rId="5676" sId="1">
    <nc r="E242" t="inlineStr">
      <is>
        <t>07</t>
      </is>
    </nc>
  </rcc>
  <rcc rId="5677" sId="1">
    <nc r="F242" t="inlineStr">
      <is>
        <t>03</t>
      </is>
    </nc>
  </rcc>
  <rcc rId="5678" sId="1" numFmtId="4">
    <nc r="G241">
      <v>5300</v>
    </nc>
  </rcc>
  <rcc rId="5679" sId="1" numFmtId="4">
    <nc r="G242">
      <v>10200</v>
    </nc>
  </rcc>
  <rcc rId="5680" sId="1">
    <nc r="G240">
      <f>G241+G242</f>
    </nc>
  </rcc>
  <rfmt sheetId="1" sqref="G240" start="0" length="2147483647">
    <dxf>
      <font>
        <i/>
      </font>
    </dxf>
  </rfmt>
  <rcc rId="5681" sId="1">
    <oc r="G233">
      <f>G234+G237</f>
    </oc>
    <nc r="G233">
      <f>G234+G237+G240</f>
    </nc>
  </rcc>
  <rcc rId="5682" sId="1" numFmtId="4">
    <oc r="G260">
      <v>548.5</v>
    </oc>
    <nc r="G260">
      <v>739.4</v>
    </nc>
  </rcc>
  <rcc rId="5683" sId="1" numFmtId="4">
    <oc r="G261">
      <v>165.7</v>
    </oc>
    <nc r="G261">
      <v>223.3</v>
    </nc>
  </rcc>
  <rcc rId="5684" sId="1" numFmtId="4">
    <oc r="G263">
      <v>19892.2</v>
    </oc>
    <nc r="G263">
      <v>0</v>
    </nc>
  </rcc>
  <rcc rId="5685" sId="1" numFmtId="4">
    <oc r="G264">
      <v>6007.4</v>
    </oc>
    <nc r="G264">
      <v>0</v>
    </nc>
  </rcc>
  <rcc rId="5686" sId="1" numFmtId="4">
    <oc r="G265">
      <f>250+624.9</f>
    </oc>
    <nc r="G265">
      <v>975.8</v>
    </nc>
  </rcc>
  <rcc rId="5687" sId="1" numFmtId="4">
    <oc r="G266">
      <v>2348.6</v>
    </oc>
    <nc r="G266">
      <v>3019.6</v>
    </nc>
  </rcc>
  <rcc rId="5688" sId="1" numFmtId="4">
    <oc r="G267">
      <v>544.70000000000005</v>
    </oc>
    <nc r="G267">
      <v>907.8</v>
    </nc>
  </rcc>
  <rcc rId="5689" sId="1" numFmtId="4">
    <oc r="G268">
      <v>87.3</v>
    </oc>
    <nc r="G268">
      <v>194</v>
    </nc>
  </rcc>
  <rcc rId="5690" sId="1" numFmtId="4">
    <oc r="G269">
      <v>35.6</v>
    </oc>
    <nc r="G269">
      <v>29.8</v>
    </nc>
  </rcc>
  <rcc rId="5691" sId="1" numFmtId="4">
    <oc r="G270">
      <v>48.5</v>
    </oc>
    <nc r="G270">
      <v>36.799999999999997</v>
    </nc>
  </rcc>
  <rrc rId="5692" sId="1" ref="A271:XFD271" action="insertRow"/>
  <rrc rId="5693" sId="1" ref="A271:XFD271" action="insertRow"/>
  <rrc rId="5694" sId="1" ref="A271:XFD271" action="insertRow"/>
  <rcc rId="5695" sId="1" odxf="1" dxf="1">
    <nc r="A27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5696" sId="1" odxf="1" dxf="1">
    <nc r="A2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697" sId="1" odxf="1" dxf="1">
    <nc r="A27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5698" sId="1" odxf="1" dxf="1">
    <nc r="B271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1" start="0" length="0">
    <dxf>
      <font>
        <i/>
        <name val="Times New Roman"/>
        <scheme val="none"/>
      </font>
    </dxf>
  </rfmt>
  <rcc rId="5699" sId="1">
    <nc r="B272" t="inlineStr">
      <is>
        <t>10501  S2160</t>
      </is>
    </nc>
  </rcc>
  <rcc rId="5700" sId="1">
    <nc r="C272" t="inlineStr">
      <is>
        <t>111</t>
      </is>
    </nc>
  </rcc>
  <rcc rId="5701" sId="1">
    <nc r="B273" t="inlineStr">
      <is>
        <t>10501 S2160</t>
      </is>
    </nc>
  </rcc>
  <rcc rId="5702" sId="1">
    <nc r="C273" t="inlineStr">
      <is>
        <t>119</t>
      </is>
    </nc>
  </rcc>
  <rcc rId="5703" sId="1" numFmtId="30">
    <nc r="D271">
      <v>969</v>
    </nc>
  </rcc>
  <rcc rId="5704" sId="1">
    <nc r="E271" t="inlineStr">
      <is>
        <t>07</t>
      </is>
    </nc>
  </rcc>
  <rcc rId="5705" sId="1">
    <nc r="F271" t="inlineStr">
      <is>
        <t>09</t>
      </is>
    </nc>
  </rcc>
  <rcc rId="5706" sId="1" numFmtId="30">
    <nc r="D272">
      <v>969</v>
    </nc>
  </rcc>
  <rcc rId="5707" sId="1">
    <nc r="E272" t="inlineStr">
      <is>
        <t>07</t>
      </is>
    </nc>
  </rcc>
  <rcc rId="5708" sId="1">
    <nc r="F272" t="inlineStr">
      <is>
        <t>09</t>
      </is>
    </nc>
  </rcc>
  <rcc rId="5709" sId="1" numFmtId="30">
    <nc r="D273">
      <v>969</v>
    </nc>
  </rcc>
  <rcc rId="5710" sId="1">
    <nc r="E273" t="inlineStr">
      <is>
        <t>07</t>
      </is>
    </nc>
  </rcc>
  <rcc rId="5711" sId="1">
    <nc r="F273" t="inlineStr">
      <is>
        <t>09</t>
      </is>
    </nc>
  </rcc>
  <rcc rId="5712" sId="1" numFmtId="4">
    <nc r="G272">
      <v>24587.599999999999</v>
    </nc>
  </rcc>
  <rcc rId="5713" sId="1" numFmtId="4">
    <nc r="G273">
      <v>7415.4</v>
    </nc>
  </rcc>
  <rcc rId="5714" sId="1">
    <nc r="G271">
      <f>G272+G273</f>
    </nc>
  </rcc>
  <rfmt sheetId="1" sqref="D271:G271" start="0" length="2147483647">
    <dxf>
      <font>
        <i/>
      </font>
    </dxf>
  </rfmt>
  <rcc rId="5715" sId="1">
    <oc r="G256">
      <f>G259+G262+G257</f>
    </oc>
    <nc r="G256">
      <f>G259+G262+G257+G271</f>
    </nc>
  </rcc>
  <rcc rId="5716" sId="1" numFmtId="4">
    <nc r="G347">
      <v>1795174.2249199999</v>
    </nc>
  </rcc>
  <rcc rId="5717" sId="1">
    <nc r="G348">
      <f>G347-G340</f>
    </nc>
  </rcc>
  <rdn rId="0" localSheetId="1" customView="1" name="Z_272C1EAD_DEB4_4BA3_949E_3CEAABD41B19_.wvu.Rows" hidden="1" oldHidden="1">
    <oldFormula>Муниц.программы!$98:$98</oldFormula>
  </rdn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132" sId="1">
    <oc r="G35">
      <f>SUM(G36:G40)</f>
    </oc>
    <nc r="G35">
      <f>G36+G37+G38+G39+G40</f>
    </nc>
  </rcc>
  <rcc rId="5133" sId="1" numFmtId="4">
    <oc r="G40" t="inlineStr">
      <is>
        <t>442,410,7</t>
      </is>
    </oc>
    <nc r="G40">
      <v>442.41070000000002</v>
    </nc>
  </rcc>
  <rrc rId="5134" sId="1" ref="A47:XFD47" action="insertRow"/>
  <rrc rId="5135" sId="1" ref="A47:XFD48" action="insertRow"/>
  <rrc rId="5136" sId="1" ref="A47:XFD49" action="insertRow"/>
  <rcc rId="5137" sId="1" odxf="1" dxf="1">
    <nc r="A47" t="inlineStr">
      <is>
        <t>Подпрограмма «Управление муниципальным долгом»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38" sId="1" odxf="1" dxf="1">
    <nc r="A48" t="inlineStr">
      <is>
        <t>Основное мероприятие "Обслуживание муниципального долга"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39" sId="1" odxf="1" dxf="1">
    <nc r="A49" t="inlineStr">
      <is>
        <t>Процентные платежи по муниципальному долгу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40" sId="1" odxf="1" dxf="1">
    <nc r="A50" t="inlineStr">
      <is>
        <t>Обслуживание муниципального долга</t>
      </is>
    </nc>
    <odxf>
      <alignment vertical="top" wrapText="1" readingOrder="0"/>
      <border outline="0">
        <left/>
        <right/>
        <top/>
        <bottom/>
      </border>
    </odxf>
    <ndxf>
      <alignment vertical="bottom"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141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42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3" sId="1" odxf="1" dxf="1">
    <nc r="B47" t="inlineStr">
      <is>
        <t>02300 00000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44" sId="1" odxf="1" dxf="1">
    <nc r="B48" t="inlineStr">
      <is>
        <t>02301 00000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5" sId="1" odxf="1" dxf="1">
    <nc r="B49" t="inlineStr">
      <is>
        <t>02301 87010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6" sId="1">
    <nc r="B50" t="inlineStr">
      <is>
        <t>02301 87010</t>
      </is>
    </nc>
  </rcc>
  <rcc rId="5147" sId="1">
    <nc r="C50" t="inlineStr">
      <is>
        <t>730</t>
      </is>
    </nc>
  </rcc>
  <rcc rId="5148" sId="1" odxf="1" dxf="1" numFmtId="30">
    <nc r="D47">
      <v>970</v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E47" start="0" length="0">
    <dxf>
      <font>
        <b/>
        <i/>
        <name val="Times New Roman"/>
        <scheme val="none"/>
      </font>
    </dxf>
  </rfmt>
  <rcc rId="5149" sId="1" odxf="1" dxf="1">
    <nc r="F47" t="inlineStr">
      <is>
        <t>01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50" sId="1" odxf="1" dxf="1" numFmtId="30">
    <nc r="D48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8" start="0" length="0">
    <dxf>
      <font>
        <i/>
        <name val="Times New Roman"/>
        <scheme val="none"/>
      </font>
    </dxf>
  </rfmt>
  <rcc rId="5151" sId="1" odxf="1" dxf="1">
    <nc r="F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2" sId="1" odxf="1" dxf="1" numFmtId="30">
    <nc r="D49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9" start="0" length="0">
    <dxf>
      <font>
        <i/>
        <name val="Times New Roman"/>
        <scheme val="none"/>
      </font>
    </dxf>
  </rfmt>
  <rcc rId="5153" sId="1" odxf="1" dxf="1">
    <nc r="F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4" sId="1" odxf="1" dxf="1" numFmtId="30">
    <nc r="D50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50" start="0" length="0">
    <dxf>
      <font>
        <i/>
        <name val="Times New Roman"/>
        <scheme val="none"/>
      </font>
    </dxf>
  </rfmt>
  <rcc rId="5155" sId="1" odxf="1" dxf="1">
    <nc r="F5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6" sId="1">
    <nc r="E47" t="inlineStr">
      <is>
        <t>13</t>
      </is>
    </nc>
  </rcc>
  <rcc rId="5157" sId="1">
    <nc r="E48" t="inlineStr">
      <is>
        <t>13</t>
      </is>
    </nc>
  </rcc>
  <rcc rId="5158" sId="1">
    <nc r="E49" t="inlineStr">
      <is>
        <t>13</t>
      </is>
    </nc>
  </rcc>
  <rcc rId="5159" sId="1">
    <nc r="E50" t="inlineStr">
      <is>
        <t>13</t>
      </is>
    </nc>
  </rcc>
  <rcc rId="5160" sId="1" numFmtId="4">
    <nc r="G50">
      <v>6.9816700000000003</v>
    </nc>
  </rcc>
  <rcc rId="5161" sId="1">
    <nc r="G49">
      <f>G50</f>
    </nc>
  </rcc>
  <rcc rId="5162" sId="1">
    <nc r="G48">
      <f>G49</f>
    </nc>
  </rcc>
  <rcc rId="5163" sId="1">
    <nc r="G47">
      <f>G48</f>
    </nc>
  </rcc>
  <rfmt sheetId="1" sqref="G47" start="0" length="2147483647">
    <dxf>
      <font>
        <b/>
      </font>
    </dxf>
  </rfmt>
  <rcc rId="5164" sId="1">
    <oc r="G32">
      <f>G33+G41</f>
    </oc>
    <nc r="G32">
      <f>G33+G41+G47</f>
    </nc>
  </rcc>
  <rcc rId="5165" sId="1" numFmtId="4">
    <oc r="G59">
      <v>3603.1</v>
    </oc>
    <nc r="G59">
      <v>4778.6000000000004</v>
    </nc>
  </rcc>
  <rcc rId="5166" sId="1" numFmtId="4">
    <oc r="G61">
      <v>1088.0999999999999</v>
    </oc>
    <nc r="G61">
      <v>1443.1</v>
    </nc>
  </rcc>
  <rcc rId="5167" sId="1" numFmtId="4">
    <oc r="G64">
      <v>37</v>
    </oc>
    <nc r="G64">
      <v>65</v>
    </nc>
  </rcc>
  <rcc rId="5168" sId="1" numFmtId="4">
    <oc r="G78">
      <v>16733.400000000001</v>
    </oc>
    <nc r="G78">
      <v>13681.4</v>
    </nc>
  </rcc>
  <rrc rId="5169" sId="1" ref="A70:XFD70" action="insertRow"/>
  <rrc rId="5170" sId="1" ref="A70:XFD70" action="insertRow"/>
  <rrc rId="5171" sId="1" ref="A70:XFD71" action="insertRow"/>
  <rcc rId="5172" sId="1" odxf="1" dxf="1">
    <nc r="A7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3" sId="1" odxf="1" dxf="1">
    <nc r="A71" t="inlineStr">
      <is>
        <t>Субсидия на комплексные кадастровые работы, финансируемые из средств республиканского бюджета</t>
      </is>
    </nc>
    <odxf>
      <font>
        <i val="0"/>
        <color indexed="8"/>
        <name val="Times New Roman"/>
        <scheme val="none"/>
      </font>
      <border outline="0">
        <left/>
        <right/>
        <top/>
        <bottom/>
      </border>
    </odxf>
    <ndxf>
      <font>
        <i/>
        <color indexed="8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4" sId="1" odxf="1" dxf="1">
    <nc r="A72" t="inlineStr">
      <is>
        <t>Прочие закупки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5" sId="1" odxf="1" dxf="1">
    <nc r="B70" t="inlineStr">
      <is>
        <t>04103 00000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6" sId="1" odxf="1" dxf="1">
    <nc r="B71" t="inlineStr">
      <is>
        <t>04103 S2П90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7" sId="1">
    <nc r="B72" t="inlineStr">
      <is>
        <t>04103 S2П90</t>
      </is>
    </nc>
  </rcc>
  <rfmt sheetId="1" sqref="C70" start="0" length="0">
    <dxf>
      <font>
        <i/>
        <name val="Times New Roman"/>
        <scheme val="none"/>
      </font>
    </dxf>
  </rfmt>
  <rcc rId="5178" sId="1" odxf="1" dxf="1" numFmtId="30">
    <nc r="D70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0" start="0" length="0">
    <dxf>
      <font>
        <i/>
        <name val="Times New Roman"/>
        <scheme val="none"/>
      </font>
    </dxf>
  </rfmt>
  <rfmt sheetId="1" sqref="F70" start="0" length="0">
    <dxf>
      <font>
        <i/>
        <name val="Times New Roman"/>
        <scheme val="none"/>
      </font>
    </dxf>
  </rfmt>
  <rfmt sheetId="1" sqref="C71" start="0" length="0">
    <dxf>
      <font>
        <i/>
        <name val="Times New Roman"/>
        <scheme val="none"/>
      </font>
    </dxf>
  </rfmt>
  <rcc rId="5179" sId="1" odxf="1" dxf="1" numFmtId="30">
    <nc r="D71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1" start="0" length="0">
    <dxf>
      <font>
        <i/>
        <name val="Times New Roman"/>
        <scheme val="none"/>
      </font>
    </dxf>
  </rfmt>
  <rfmt sheetId="1" sqref="F71" start="0" length="0">
    <dxf>
      <font>
        <i/>
        <name val="Times New Roman"/>
        <scheme val="none"/>
      </font>
    </dxf>
  </rfmt>
  <rcc rId="5180" sId="1">
    <nc r="C72" t="inlineStr">
      <is>
        <t>244</t>
      </is>
    </nc>
  </rcc>
  <rcc rId="5181" sId="1" numFmtId="30">
    <nc r="D72">
      <v>971</v>
    </nc>
  </rcc>
  <rcc rId="5182" sId="1" odxf="1" dxf="1">
    <nc r="E70" t="inlineStr">
      <is>
        <t>04</t>
      </is>
    </nc>
    <ndxf>
      <font>
        <i val="0"/>
        <name val="Times New Roman"/>
        <scheme val="none"/>
      </font>
    </ndxf>
  </rcc>
  <rcc rId="5183" sId="1" odxf="1" dxf="1">
    <nc r="F70" t="inlineStr">
      <is>
        <t>12</t>
      </is>
    </nc>
    <ndxf>
      <font>
        <i val="0"/>
        <name val="Times New Roman"/>
        <scheme val="none"/>
      </font>
    </ndxf>
  </rcc>
  <rcc rId="5184" sId="1" odxf="1" dxf="1">
    <nc r="E71" t="inlineStr">
      <is>
        <t>04</t>
      </is>
    </nc>
    <ndxf>
      <font>
        <i val="0"/>
        <name val="Times New Roman"/>
        <scheme val="none"/>
      </font>
    </ndxf>
  </rcc>
  <rcc rId="5185" sId="1" odxf="1" dxf="1">
    <nc r="F71" t="inlineStr">
      <is>
        <t>12</t>
      </is>
    </nc>
    <ndxf>
      <font>
        <i val="0"/>
        <name val="Times New Roman"/>
        <scheme val="none"/>
      </font>
    </ndxf>
  </rcc>
  <rcc rId="5186" sId="1">
    <nc r="E72" t="inlineStr">
      <is>
        <t>04</t>
      </is>
    </nc>
  </rcc>
  <rcc rId="5187" sId="1">
    <nc r="F72" t="inlineStr">
      <is>
        <t>12</t>
      </is>
    </nc>
  </rcc>
  <rcc rId="5188" sId="1" numFmtId="4">
    <nc r="G72">
      <v>690.00225</v>
    </nc>
  </rcc>
  <rcc rId="5189" sId="1">
    <nc r="G71">
      <f>G72</f>
    </nc>
  </rcc>
  <rcc rId="5190" sId="1">
    <nc r="G70">
      <f>G71</f>
    </nc>
  </rcc>
  <rfmt sheetId="1" sqref="E70:G70" start="0" length="2147483647">
    <dxf>
      <font>
        <i/>
      </font>
    </dxf>
  </rfmt>
  <rrc rId="5191" sId="1" ref="A70:XFD70" action="deleteRow">
    <rfmt sheetId="1" xfDxf="1" sqref="A70:XFD70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70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04103 00000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0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0">
        <v>971</v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04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12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0">
        <f>G71</f>
      </nc>
      <ndxf>
        <font>
          <b val="0"/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92" sId="1">
    <oc r="G65">
      <f>G66+G68</f>
    </oc>
    <nc r="G65">
      <f>G66+G68+G70</f>
    </nc>
  </rcc>
  <rfmt sheetId="1" sqref="A62:G62" start="0" length="2147483647">
    <dxf>
      <font>
        <b val="0"/>
      </font>
    </dxf>
  </rfmt>
  <rcc rId="5193" sId="1">
    <oc r="B85" t="inlineStr">
      <is>
        <t>04304 R3720</t>
      </is>
    </oc>
    <nc r="B85" t="inlineStr">
      <is>
        <t>04304 S21Д0</t>
      </is>
    </nc>
  </rcc>
  <rcc rId="5194" sId="1">
    <oc r="G84">
      <f>SUM(G85)</f>
    </oc>
    <nc r="G84"/>
  </rcc>
  <rcc rId="5195" sId="1">
    <oc r="G85">
      <f>138906.1</f>
    </oc>
    <nc r="G85"/>
  </rcc>
  <rrc rId="5196" sId="1" ref="A84:XFD84" action="deleteRow">
    <undo index="3" exp="ref" v="1" dr="G84" r="G78" sId="1"/>
    <rfmt sheetId="1" xfDxf="1" sqref="A84:XFD84" start="0" length="0">
      <dxf>
        <font>
          <b/>
          <i/>
          <name val="Times New Roman CYR"/>
          <scheme val="none"/>
        </font>
        <alignment wrapText="1" readingOrder="0"/>
      </dxf>
    </rfmt>
    <rcc rId="0" sId="1" dxf="1">
      <nc r="A8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R3720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4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97" sId="1" ref="A84:XFD84" action="deleteRow">
    <rfmt sheetId="1" xfDxf="1" sqref="A84:XFD8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S21Д0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4" t="inlineStr">
        <is>
          <t>465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98" sId="1">
    <oc r="G78">
      <f>G79+G82+#REF!</f>
    </oc>
    <nc r="G78">
      <f>G79+G82</f>
    </nc>
  </rcc>
  <rfmt sheetId="1" sqref="H84">
    <dxf>
      <fill>
        <patternFill patternType="solid">
          <bgColor rgb="FFFFFF00"/>
        </patternFill>
      </fill>
    </dxf>
  </rfmt>
  <rfmt sheetId="1" sqref="H55">
    <dxf>
      <fill>
        <patternFill patternType="solid">
          <bgColor rgb="FFFFFF00"/>
        </patternFill>
      </fill>
    </dxf>
  </rfmt>
  <rfmt sheetId="1" sqref="H51">
    <dxf>
      <fill>
        <patternFill patternType="solid">
          <bgColor rgb="FFFFFF00"/>
        </patternFill>
      </fill>
    </dxf>
  </rfmt>
  <rfmt sheetId="1" sqref="H32">
    <dxf>
      <fill>
        <patternFill patternType="solid">
          <bgColor rgb="FFFFFF00"/>
        </patternFill>
      </fill>
    </dxf>
  </rfmt>
  <rfmt sheetId="1" sqref="H15">
    <dxf>
      <fill>
        <patternFill patternType="solid">
          <bgColor rgb="FFFFFF00"/>
        </patternFill>
      </fill>
    </dxf>
  </rfmt>
  <rrc rId="5199" sId="1" ref="A90:XFD102" action="insertRow"/>
  <rrc rId="5200" sId="1" ref="A90:XFD102" action="insertRow"/>
  <rfmt sheetId="1" sqref="A90:G115">
    <dxf>
      <fill>
        <patternFill>
          <bgColor theme="0"/>
        </patternFill>
      </fill>
    </dxf>
  </rfmt>
  <rrc rId="5201" sId="1" ref="A90:XFD115" action="insertRow"/>
  <rfmt sheetId="1" sqref="A90:G116">
    <dxf>
      <fill>
        <patternFill>
          <bgColor theme="0"/>
        </patternFill>
      </fill>
    </dxf>
  </rfmt>
  <rcc rId="5202" sId="1" odxf="1" dxf="1">
    <nc r="A90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03" sId="1" odxf="1" dxf="1">
    <nc r="A91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04" sId="1" odxf="1" dxf="1">
    <nc r="A92" t="inlineStr">
      <is>
        <t>Развитие транспортной инфраструктуры на сельских территориях</t>
      </is>
    </nc>
    <odxf>
      <font>
        <b/>
        <i val="0"/>
        <name val="Times New Roman"/>
        <scheme val="none"/>
      </font>
      <alignment horizontal="general" vertical="top" readingOrder="0"/>
    </odxf>
    <ndxf>
      <font>
        <b val="0"/>
        <i/>
        <name val="Times New Roman"/>
        <scheme val="none"/>
      </font>
      <alignment horizontal="left" vertical="center" readingOrder="0"/>
    </ndxf>
  </rcc>
  <rcc rId="5205" sId="1" odxf="1" dxf="1">
    <nc r="A93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06" sId="1" odxf="1" dxf="1">
    <nc r="A9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07" sId="1" odxf="1" dxf="1">
    <nc r="A9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08" sId="1" odxf="1" dxf="1">
    <nc r="A9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09" sId="1" odxf="1" dxf="1">
    <nc r="A97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0" sId="1" odxf="1" dxf="1">
    <nc r="A9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1" sId="1" odxf="1" dxf="1">
    <nc r="A99" t="inlineStr">
      <is>
        <t>Иные межбюджетные трансферты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2" sId="1" odxf="1" dxf="1">
    <nc r="A100" t="inlineStr">
      <is>
        <t>Субсидии автономным учреждениям на иные цели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3" sId="1" odxf="1" dxf="1">
    <nc r="A101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4" sId="1" odxf="1" dxf="1">
    <nc r="A102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5" sId="1" odxf="1" dxf="1">
    <nc r="A103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6" sId="1" odxf="1" dxf="1">
    <nc r="A10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17" sId="1" odxf="1" dxf="1">
    <nc r="A10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8" sId="1" odxf="1" dxf="1">
    <nc r="A10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9" sId="1" odxf="1" dxf="1">
    <nc r="A107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5220" sId="1" odxf="1" dxf="1">
    <nc r="A10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221" sId="1" odxf="1" dxf="1">
    <nc r="A109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2" sId="1" odxf="1" dxf="1">
    <nc r="A110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3" sId="1" odxf="1" dxf="1">
    <nc r="A111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24" sId="1" odxf="1" dxf="1">
    <nc r="A112" t="inlineStr">
      <is>
        <t>МП «Комплексное развитие сельских территорий в Селенгинском районе на 2023-2025 годы»</t>
      </is>
    </nc>
    <odxf>
      <font>
        <name val="Times New Roman"/>
        <scheme val="none"/>
      </font>
      <alignment horizontal="general" vertical="top" readingOrder="0"/>
    </odxf>
    <ndxf>
      <font>
        <color indexed="8"/>
        <name val="Times New Roman"/>
        <scheme val="none"/>
      </font>
      <alignment horizontal="left" vertical="center" readingOrder="0"/>
    </ndxf>
  </rcc>
  <rcc rId="5225" sId="1" odxf="1" dxf="1">
    <nc r="A113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6" sId="1" odxf="1" dxf="1">
    <nc r="A114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7" sId="1" odxf="1" dxf="1">
    <nc r="A115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8" sId="1" odxf="1" dxf="1">
    <nc r="A1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29" sId="1" odxf="1" dxf="1">
    <nc r="A117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30" sId="1" odxf="1" dxf="1">
    <nc r="A118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1" sId="1" odxf="1" dxf="1">
    <nc r="A11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2" sId="1" odxf="1" dxf="1">
    <nc r="A12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3" sId="1" odxf="1" dxf="1">
    <nc r="A121" t="inlineStr">
      <is>
        <t>Основное мероприятие "Проведение республиканского фестиваля "День поля""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4" sId="1" odxf="1" dxf="1">
    <nc r="A122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5" sId="1" odxf="1" dxf="1">
    <nc r="A12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6" sId="1">
    <nc r="B90" t="inlineStr">
      <is>
        <t>06000 00000</t>
      </is>
    </nc>
  </rcc>
  <rcc rId="5237" sId="1" odxf="1" dxf="1">
    <nc r="B91" t="inlineStr">
      <is>
        <t>06050 00000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8" sId="1" odxf="1" dxf="1">
    <nc r="B92" t="inlineStr">
      <is>
        <t>06050 L3720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9" sId="1" odxf="1" dxf="1">
    <nc r="B93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0" sId="1" odxf="1" dxf="1">
    <nc r="B94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1" sId="1">
    <nc r="B95" t="inlineStr">
      <is>
        <t>06000 00000</t>
      </is>
    </nc>
  </rcc>
  <rcc rId="5242" sId="1" odxf="1" dxf="1">
    <nc r="B96" t="inlineStr">
      <is>
        <t>06030 00000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3" sId="1" odxf="1" dxf="1">
    <nc r="B97" t="inlineStr">
      <is>
        <t>06036 00000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4" sId="1" odxf="1" dxf="1">
    <nc r="B98" t="inlineStr">
      <is>
        <t>06036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5" sId="1" odxf="1" dxf="1">
    <nc r="B99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6" sId="1" odxf="1" dxf="1">
    <nc r="B100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7" sId="1">
    <nc r="B101" t="inlineStr">
      <is>
        <t>06000 00000</t>
      </is>
    </nc>
  </rcc>
  <rcc rId="5248" sId="1" odxf="1" dxf="1">
    <nc r="B102" t="inlineStr">
      <is>
        <t>06060 00000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9" sId="1" odxf="1" dxf="1">
    <nc r="B103" t="inlineStr">
      <is>
        <t>06060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0" sId="1" odxf="1" dxf="1">
    <nc r="B104" t="inlineStr">
      <is>
        <t>06060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1" sId="1">
    <nc r="B105" t="inlineStr">
      <is>
        <t>06000 00000</t>
      </is>
    </nc>
  </rcc>
  <rcc rId="5252" sId="1" odxf="1" dxf="1">
    <nc r="B106" t="inlineStr">
      <is>
        <t>06020 00000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3" sId="1" odxf="1" dxf="1">
    <nc r="B107" t="inlineStr">
      <is>
        <t>06020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4" sId="1" odxf="1" dxf="1">
    <nc r="B108" t="inlineStr">
      <is>
        <t>06020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5" sId="1" odxf="1" dxf="1">
    <nc r="B109" t="inlineStr">
      <is>
        <t>06040 00000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6" sId="1" odxf="1" dxf="1">
    <nc r="B110" t="inlineStr">
      <is>
        <t>06040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7" sId="1" odxf="1" dxf="1">
    <nc r="B111" t="inlineStr">
      <is>
        <t>06040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8" sId="1" odxf="1" dxf="1">
    <nc r="B112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59" sId="1" odxf="1" dxf="1">
    <nc r="B113" t="inlineStr">
      <is>
        <t>06030 00000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0" sId="1" odxf="1" dxf="1">
    <nc r="B114" t="inlineStr">
      <is>
        <t>06035 00000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1" sId="1" odxf="1" dxf="1">
    <nc r="B115" t="inlineStr">
      <is>
        <t>06035 L5760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2" sId="1" odxf="1" dxf="1">
    <nc r="B116" t="inlineStr">
      <is>
        <t>06035 L5760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3" sId="1" odxf="1" dxf="1">
    <nc r="B117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64" sId="1" odxf="1" dxf="1">
    <nc r="B118" t="inlineStr">
      <is>
        <t>06010 00000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5" sId="1" odxf="1" dxf="1">
    <nc r="B119" t="inlineStr">
      <is>
        <t>06010 82900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6" sId="1" odxf="1" dxf="1">
    <nc r="B120" t="inlineStr">
      <is>
        <t>06010 82900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7" sId="1" odxf="1" dxf="1">
    <nc r="B121" t="inlineStr">
      <is>
        <t>06070 00000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8" sId="1" odxf="1" dxf="1">
    <nc r="B122" t="inlineStr">
      <is>
        <t>06070 82900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9" sId="1" odxf="1" dxf="1">
    <nc r="B123" t="inlineStr">
      <is>
        <t>06070 82900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91" start="0" length="0">
    <dxf>
      <font>
        <b val="0"/>
        <i/>
        <name val="Times New Roman"/>
        <scheme val="none"/>
      </font>
    </dxf>
  </rfmt>
  <rfmt sheetId="1" sqref="C92" start="0" length="0">
    <dxf>
      <font>
        <b val="0"/>
        <i/>
        <name val="Times New Roman"/>
        <scheme val="none"/>
      </font>
    </dxf>
  </rfmt>
  <rcc rId="5270" sId="1" odxf="1" dxf="1">
    <nc r="C93" t="inlineStr">
      <is>
        <t>243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1" sId="1" odxf="1" dxf="1">
    <nc r="C9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96" start="0" length="0">
    <dxf>
      <font>
        <b val="0"/>
        <i/>
        <name val="Times New Roman"/>
        <scheme val="none"/>
      </font>
    </dxf>
  </rfmt>
  <rfmt sheetId="1" sqref="C97" start="0" length="0">
    <dxf>
      <font>
        <b val="0"/>
        <i/>
        <name val="Times New Roman"/>
        <scheme val="none"/>
      </font>
    </dxf>
  </rfmt>
  <rfmt sheetId="1" sqref="C98" start="0" length="0">
    <dxf>
      <font>
        <b val="0"/>
        <i/>
        <name val="Times New Roman"/>
        <scheme val="none"/>
      </font>
    </dxf>
  </rfmt>
  <rcc rId="5272" sId="1" odxf="1" dxf="1">
    <nc r="C99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3" sId="1" odxf="1" dxf="1">
    <nc r="C10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4" sId="1" odxf="1" dxf="1">
    <nc r="C10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5" sId="1" odxf="1" dxf="1">
    <nc r="C108" t="inlineStr">
      <is>
        <t>244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09" start="0" length="0">
    <dxf>
      <font>
        <b val="0"/>
        <i/>
        <name val="Times New Roman"/>
        <scheme val="none"/>
      </font>
    </dxf>
  </rfmt>
  <rfmt sheetId="1" sqref="C110" start="0" length="0">
    <dxf>
      <font>
        <i/>
        <name val="Times New Roman"/>
        <scheme val="none"/>
      </font>
    </dxf>
  </rfmt>
  <rcc rId="5276" sId="1" odxf="1" dxf="1">
    <nc r="C111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12" start="0" length="0">
    <dxf>
      <font>
        <b val="0"/>
        <name val="Times New Roman"/>
        <scheme val="none"/>
      </font>
    </dxf>
  </rfmt>
  <rfmt sheetId="1" sqref="C113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5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7" sId="1" odxf="1" dxf="1">
    <nc r="C116" t="inlineStr">
      <is>
        <t>414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17" start="0" length="0">
    <dxf>
      <fill>
        <patternFill patternType="none">
          <bgColor indexed="65"/>
        </patternFill>
      </fill>
    </dxf>
  </rfmt>
  <rfmt sheetId="1" sqref="C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8" sId="1" odxf="1" dxf="1">
    <nc r="C120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22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9" sId="1" odxf="1" dxf="1">
    <nc r="C12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0" sId="1" odxf="1" dxf="1">
    <nc r="D90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1" sId="1">
    <nc r="E90" t="inlineStr">
      <is>
        <t>04</t>
      </is>
    </nc>
  </rcc>
  <rcc rId="5282" sId="1">
    <nc r="F90" t="inlineStr">
      <is>
        <t>09</t>
      </is>
    </nc>
  </rcc>
  <rcc rId="5283" sId="1" odxf="1" dxf="1">
    <nc r="D91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4" sId="1" odxf="1" dxf="1">
    <nc r="E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5" sId="1" odxf="1" dxf="1">
    <nc r="F91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6" sId="1" odxf="1" dxf="1">
    <nc r="D92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7" sId="1" odxf="1" dxf="1">
    <nc r="E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8" sId="1" odxf="1" dxf="1">
    <nc r="F92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9" sId="1" odxf="1" dxf="1">
    <nc r="D93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0" sId="1" odxf="1" dxf="1">
    <nc r="E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1" sId="1" odxf="1" dxf="1">
    <nc r="F93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2" sId="1" odxf="1" dxf="1">
    <nc r="D94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3" sId="1" odxf="1" dxf="1">
    <nc r="E94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4" sId="1" odxf="1" dxf="1">
    <nc r="F94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5" sId="1">
    <nc r="D95" t="inlineStr">
      <is>
        <t>968</t>
      </is>
    </nc>
  </rcc>
  <rcc rId="5296" sId="1">
    <nc r="E95" t="inlineStr">
      <is>
        <t>05</t>
      </is>
    </nc>
  </rcc>
  <rcc rId="5297" sId="1">
    <nc r="F95" t="inlineStr">
      <is>
        <t>02</t>
      </is>
    </nc>
  </rcc>
  <rcc rId="5298" sId="1" odxf="1" dxf="1">
    <nc r="D9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99" sId="1" odxf="1" dxf="1">
    <nc r="E96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0" sId="1" odxf="1" dxf="1">
    <nc r="F96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1" sId="1" odxf="1" dxf="1">
    <nc r="D9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2" sId="1" odxf="1" dxf="1">
    <nc r="E97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3" sId="1" odxf="1" dxf="1">
    <nc r="F97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4" sId="1" odxf="1" dxf="1">
    <nc r="D9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5" sId="1" odxf="1" dxf="1">
    <nc r="E98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6" sId="1" odxf="1" dxf="1">
    <nc r="F98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7" sId="1" odxf="1" dxf="1">
    <nc r="D9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8" sId="1" odxf="1" dxf="1">
    <nc r="E99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9" sId="1" odxf="1" dxf="1">
    <nc r="F99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0" sId="1" odxf="1" dxf="1">
    <nc r="D100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1" sId="1" odxf="1" dxf="1">
    <nc r="E100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2" sId="1" odxf="1" dxf="1">
    <nc r="F100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3" sId="1">
    <nc r="D101" t="inlineStr">
      <is>
        <t>968</t>
      </is>
    </nc>
  </rcc>
  <rcc rId="5314" sId="1">
    <nc r="E101" t="inlineStr">
      <is>
        <t>05</t>
      </is>
    </nc>
  </rcc>
  <rcc rId="5315" sId="1">
    <nc r="F101" t="inlineStr">
      <is>
        <t>03</t>
      </is>
    </nc>
  </rcc>
  <rcc rId="5316" sId="1" odxf="1" dxf="1">
    <nc r="D102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7" sId="1" odxf="1" dxf="1">
    <nc r="E102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8" sId="1" odxf="1" dxf="1">
    <nc r="F102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9" sId="1" odxf="1" dxf="1">
    <nc r="D103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0" sId="1" odxf="1" dxf="1">
    <nc r="E103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1" sId="1" odxf="1" dxf="1">
    <nc r="F103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2" sId="1" odxf="1" dxf="1">
    <nc r="D104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3" sId="1" odxf="1" dxf="1">
    <nc r="E104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4" sId="1" odxf="1" dxf="1">
    <nc r="F104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5" sId="1">
    <nc r="D105" t="inlineStr">
      <is>
        <t>968</t>
      </is>
    </nc>
  </rcc>
  <rcc rId="5326" sId="1">
    <nc r="E105" t="inlineStr">
      <is>
        <t>10</t>
      </is>
    </nc>
  </rcc>
  <rcc rId="5327" sId="1">
    <nc r="F105" t="inlineStr">
      <is>
        <t>03</t>
      </is>
    </nc>
  </rcc>
  <rcc rId="5328" sId="1" odxf="1" dxf="1">
    <nc r="D10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9" sId="1" odxf="1" dxf="1">
    <nc r="E106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0" sId="1" odxf="1" dxf="1">
    <nc r="F10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1" sId="1" odxf="1" dxf="1">
    <nc r="D10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2" sId="1" odxf="1" dxf="1">
    <nc r="E10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3" sId="1" odxf="1" dxf="1">
    <nc r="F10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4" sId="1" odxf="1" dxf="1">
    <nc r="D108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5" sId="1" odxf="1" dxf="1">
    <nc r="E108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6" sId="1" odxf="1" dxf="1">
    <nc r="F10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7" sId="1" odxf="1" dxf="1">
    <nc r="D109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8" sId="1" odxf="1" dxf="1">
    <nc r="E109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9" sId="1" odxf="1" dxf="1">
    <nc r="F109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0" sId="1" odxf="1" dxf="1">
    <nc r="D11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1" sId="1" odxf="1" dxf="1">
    <nc r="E110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2" sId="1" odxf="1" dxf="1">
    <nc r="F110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3" sId="1" odxf="1" dxf="1">
    <nc r="D111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4" sId="1" odxf="1" dxf="1">
    <nc r="E111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5" sId="1" odxf="1" dxf="1">
    <nc r="F111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6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7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8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9" sId="1" odxf="1" dxf="1">
    <nc r="D113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0" sId="1" odxf="1" dxf="1">
    <nc r="E113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1" sId="1" odxf="1" dxf="1">
    <nc r="F113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2" sId="1" odxf="1" dxf="1">
    <nc r="D114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3" sId="1" odxf="1" dxf="1">
    <nc r="E114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4" sId="1" odxf="1" dxf="1">
    <nc r="F114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5" sId="1" odxf="1" dxf="1">
    <nc r="D115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6" sId="1" odxf="1" dxf="1">
    <nc r="E115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7" sId="1" odxf="1" dxf="1">
    <nc r="F115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8" sId="1" odxf="1" dxf="1">
    <nc r="D116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9" sId="1" odxf="1" dxf="1">
    <nc r="E116" t="inlineStr">
      <is>
        <t>11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0" sId="1" odxf="1" dxf="1">
    <nc r="F116" t="inlineStr">
      <is>
        <t>02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1" sId="1" odxf="1" dxf="1">
    <nc r="D117" t="inlineStr">
      <is>
        <t>976</t>
      </is>
    </nc>
    <odxf>
      <font>
        <name val="Times New Roman"/>
        <scheme val="none"/>
      </font>
      <fill>
        <patternFill patternType="solid">
          <bgColor theme="0"/>
        </patternFill>
      </fill>
    </odxf>
    <ndxf>
      <font>
        <name val="Times New Roman"/>
        <scheme val="none"/>
      </font>
      <fill>
        <patternFill patternType="none">
          <bgColor indexed="65"/>
        </patternFill>
      </fill>
    </ndxf>
  </rcc>
  <rcc rId="5362" sId="1" odxf="1" dxf="1">
    <nc r="E117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3" sId="1" odxf="1" dxf="1">
    <nc r="F117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4" sId="1" odxf="1" dxf="1">
    <nc r="D118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5" sId="1" odxf="1" dxf="1">
    <nc r="E118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6" sId="1" odxf="1" dxf="1">
    <nc r="F118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7" sId="1" odxf="1" dxf="1">
    <nc r="D119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8" sId="1" odxf="1" dxf="1">
    <nc r="E119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9" sId="1" odxf="1" dxf="1">
    <nc r="F119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0" sId="1" odxf="1" dxf="1">
    <nc r="D120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1" sId="1" odxf="1" dxf="1">
    <nc r="E120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2" sId="1" odxf="1" dxf="1">
    <nc r="F120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3" sId="1" odxf="1" dxf="1">
    <nc r="D121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4" sId="1" odxf="1" dxf="1">
    <nc r="E121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5" sId="1" odxf="1" dxf="1">
    <nc r="F121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6" sId="1" odxf="1" dxf="1">
    <nc r="D122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7" sId="1" odxf="1" dxf="1">
    <nc r="E122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8" sId="1" odxf="1" dxf="1">
    <nc r="F122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9" sId="1" odxf="1" dxf="1">
    <nc r="D123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0" sId="1" odxf="1" dxf="1">
    <nc r="E123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1" sId="1" odxf="1" dxf="1">
    <nc r="F123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G90" start="0" length="0">
    <dxf>
      <alignment wrapText="1" readingOrder="0"/>
    </dxf>
  </rfmt>
  <rfmt sheetId="1" sqref="G91" start="0" length="0">
    <dxf>
      <font>
        <b val="0"/>
        <name val="Times New Roman"/>
        <scheme val="none"/>
      </font>
      <alignment wrapText="1" readingOrder="0"/>
    </dxf>
  </rfmt>
  <rfmt sheetId="1" sqref="G92" start="0" length="0">
    <dxf>
      <font>
        <b val="0"/>
        <name val="Times New Roman"/>
        <scheme val="none"/>
      </font>
      <alignment wrapText="1" readingOrder="0"/>
    </dxf>
  </rfmt>
  <rcc rId="5382" sId="1" odxf="1" dxf="1" numFmtId="4">
    <nc r="G93">
      <v>152595.37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3" sId="1" odxf="1" dxf="1" numFmtId="4">
    <nc r="G94">
      <v>7916.03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4" sId="1" odxf="1" dxf="1" numFmtId="4">
    <nc r="G95">
      <v>48032.800000000003</v>
    </nc>
    <odxf>
      <alignment wrapText="0" readingOrder="0"/>
    </odxf>
    <ndxf>
      <alignment wrapText="1" readingOrder="0"/>
    </ndxf>
  </rcc>
  <rfmt sheetId="1" sqref="G96" start="0" length="0">
    <dxf>
      <font>
        <b val="0"/>
        <i/>
        <name val="Times New Roman"/>
        <scheme val="none"/>
      </font>
      <alignment wrapText="1" readingOrder="0"/>
    </dxf>
  </rfmt>
  <rfmt sheetId="1" sqref="G97" start="0" length="0">
    <dxf>
      <font>
        <b val="0"/>
        <i/>
        <name val="Times New Roman"/>
        <scheme val="none"/>
      </font>
      <alignment wrapText="1" readingOrder="0"/>
    </dxf>
  </rfmt>
  <rfmt sheetId="1" sqref="G98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85" sId="1" odxf="1" dxf="1" numFmtId="4">
    <nc r="G99">
      <v>48032.800000000003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6" sId="1" odxf="1" dxf="1" numFmtId="4">
    <nc r="G100">
      <v>0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7" sId="1" odxf="1" dxf="1" numFmtId="4">
    <nc r="G101">
      <v>143</v>
    </nc>
    <odxf>
      <alignment wrapText="0" readingOrder="0"/>
    </odxf>
    <ndxf>
      <alignment wrapText="1" readingOrder="0"/>
    </ndxf>
  </rcc>
  <rfmt sheetId="1" sqref="G102" start="0" length="0">
    <dxf>
      <font>
        <b val="0"/>
        <name val="Times New Roman"/>
        <scheme val="none"/>
      </font>
      <alignment wrapText="1" readingOrder="0"/>
    </dxf>
  </rfmt>
  <rfmt sheetId="1" sqref="G103" start="0" length="0">
    <dxf>
      <font>
        <b val="0"/>
        <name val="Times New Roman"/>
        <scheme val="none"/>
      </font>
      <alignment wrapText="1" readingOrder="0"/>
    </dxf>
  </rfmt>
  <rcc rId="5388" sId="1" odxf="1" dxf="1" numFmtId="4">
    <nc r="G104">
      <v>143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9" sId="1" odxf="1" dxf="1" numFmtId="4">
    <nc r="G105">
      <v>11101.861919999999</v>
    </nc>
    <odxf>
      <alignment wrapText="0" readingOrder="0"/>
    </odxf>
    <ndxf>
      <alignment wrapText="1" readingOrder="0"/>
    </ndxf>
  </rcc>
  <rfmt sheetId="1" sqref="G106" start="0" length="0">
    <dxf>
      <alignment wrapText="1" readingOrder="0"/>
    </dxf>
  </rfmt>
  <rfmt sheetId="1" sqref="G107" start="0" length="0">
    <dxf>
      <alignment wrapText="1" readingOrder="0"/>
    </dxf>
  </rfmt>
  <rcc rId="5390" sId="1" odxf="1" dxf="1" numFmtId="4">
    <nc r="G108">
      <v>9733.4564599999994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fmt sheetId="1" sqref="G109" start="0" length="0">
    <dxf>
      <font>
        <b val="0"/>
        <i/>
        <name val="Times New Roman"/>
        <scheme val="none"/>
      </font>
      <alignment wrapText="1" readingOrder="0"/>
    </dxf>
  </rfmt>
  <rfmt sheetId="1" sqref="G110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1" sId="1" odxf="1" dxf="1" numFmtId="4">
    <nc r="G111">
      <v>1368.4054599999999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92" sId="1" odxf="1" dxf="1" numFmtId="4">
    <nc r="G112">
      <v>119390.02796000001</v>
    </nc>
    <odxf>
      <alignment wrapText="0" readingOrder="0"/>
    </odxf>
    <ndxf>
      <alignment wrapText="1" readingOrder="0"/>
    </ndxf>
  </rcc>
  <rcc rId="5393" sId="1" odxf="1" dxf="1" numFmtId="4">
    <nc r="G113">
      <v>119390.02796000001</v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5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4" sId="1" odxf="1" dxf="1" numFmtId="4">
    <nc r="G116">
      <v>119390.02796000001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5395" sId="1" odxf="1" dxf="1" numFmtId="4">
    <nc r="G117">
      <v>1100</v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G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6" sId="1" odxf="1" dxf="1" numFmtId="4">
    <nc r="G120">
      <v>100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22" start="0" length="0">
    <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7" sId="1" odxf="1" dxf="1" numFmtId="4">
    <nc r="G123">
      <v>1000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98">
    <dxf>
      <fill>
        <patternFill>
          <bgColor theme="0"/>
        </patternFill>
      </fill>
    </dxf>
  </rfmt>
  <rfmt sheetId="1" sqref="G110">
    <dxf>
      <fill>
        <patternFill>
          <bgColor theme="0"/>
        </patternFill>
      </fill>
    </dxf>
  </rfmt>
  <rfmt sheetId="1" sqref="G115">
    <dxf>
      <fill>
        <patternFill>
          <bgColor theme="0"/>
        </patternFill>
      </fill>
    </dxf>
  </rfmt>
  <rcc rId="5398" sId="1">
    <oc r="G89">
      <f>G142+G145+G152</f>
    </oc>
    <nc r="G89"/>
  </rcc>
  <rfmt sheetId="1" sqref="A90:G90">
    <dxf>
      <fill>
        <patternFill>
          <bgColor rgb="FFFFFF00"/>
        </patternFill>
      </fill>
    </dxf>
  </rfmt>
  <rrc rId="5399" sId="1" ref="A89:XFD89" action="deleteRow">
    <undo index="9" exp="ref" v="1" dr="G89" r="G351" sId="1"/>
    <rfmt sheetId="1" xfDxf="1" sqref="A89:XFD8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name val="Times New Roman"/>
          <scheme val="none"/>
        </font>
        <numFmt numFmtId="164" formatCode="0.00000"/>
        <fill>
          <patternFill patternType="solid">
            <bgColor indexed="13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0" sId="1" ref="A94:XFD94" action="deleteRow">
    <rfmt sheetId="1" xfDxf="1" sqref="A94:XFD9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4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02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48032.800000000003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1" sId="1" ref="A99:XFD99" action="deleteRow">
    <rfmt sheetId="1" xfDxf="1" sqref="A99:XFD9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9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9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143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2" sId="1" ref="A102:XFD102" action="deleteRow">
    <rfmt sheetId="1" xfDxf="1" sqref="A102:XFD10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2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2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2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2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10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2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2">
        <v>11101.861919999999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108:XFD108" action="deleteRow">
    <rfmt sheetId="1" xfDxf="1" sqref="A108:XFD108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8" t="inlineStr">
        <is>
          <t>МП «Комплексное развитие сельских территорий в Селенгинском районе на 2023-2025 годы»</t>
        </is>
      </nc>
      <ndxf>
        <font>
          <color indexed="8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119390.02796000001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4" sId="1" ref="A112:XFD112" action="deleteRow">
    <rfmt sheetId="1" xfDxf="1" sqref="A112:XFD11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1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2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1100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02:G103" start="0" length="2147483647">
    <dxf>
      <font>
        <b val="0"/>
      </font>
    </dxf>
  </rfmt>
  <rfmt sheetId="1" sqref="G102" start="0" length="2147483647">
    <dxf>
      <font>
        <i/>
      </font>
    </dxf>
  </rfmt>
  <rcc rId="5405" sId="1" numFmtId="4">
    <nc r="G91">
      <f>G92+G93</f>
    </nc>
  </rcc>
  <rcc rId="5406" sId="1" numFmtId="4">
    <nc r="G90">
      <f>G91</f>
    </nc>
  </rcc>
  <rcc rId="5407" sId="1" numFmtId="4">
    <nc r="G96">
      <f>G97+G98</f>
    </nc>
  </rcc>
  <rcc rId="5408" sId="1" numFmtId="4">
    <nc r="G95">
      <f>G96</f>
    </nc>
  </rcc>
  <rcc rId="5409" sId="1" numFmtId="4">
    <nc r="G94">
      <f>G95</f>
    </nc>
  </rcc>
  <rcc rId="5410" sId="1" numFmtId="4">
    <nc r="G100">
      <f>G101</f>
    </nc>
  </rcc>
  <rcc rId="5411" sId="1" numFmtId="4">
    <nc r="G99">
      <f>G100</f>
    </nc>
  </rcc>
  <rfmt sheetId="1" sqref="G99" start="0" length="2147483647">
    <dxf>
      <font>
        <i/>
      </font>
    </dxf>
  </rfmt>
  <rcc rId="5412" sId="1" numFmtId="4">
    <nc r="G103">
      <f>G104</f>
    </nc>
  </rcc>
  <rcc rId="5413" sId="1" numFmtId="4">
    <nc r="G102">
      <f>G103</f>
    </nc>
  </rcc>
  <rcc rId="5414" sId="1" numFmtId="4">
    <nc r="G106">
      <f>G107</f>
    </nc>
  </rcc>
  <rcc rId="5415" sId="1" numFmtId="4">
    <nc r="G105">
      <f>G106</f>
    </nc>
  </rcc>
  <rcc rId="5416" sId="1" numFmtId="4">
    <nc r="G110">
      <f>G111</f>
    </nc>
  </rcc>
  <rcc rId="5417" sId="1" numFmtId="4">
    <nc r="G109">
      <f>G110</f>
    </nc>
  </rcc>
  <rcc rId="5418" sId="1" numFmtId="4">
    <nc r="G113">
      <f>G114</f>
    </nc>
  </rcc>
  <rcc rId="5419" sId="1" numFmtId="4">
    <nc r="G112">
      <f>G113</f>
    </nc>
  </rcc>
  <rcc rId="5420" sId="1" numFmtId="4">
    <nc r="G116">
      <f>G117</f>
    </nc>
  </rcc>
  <rcc rId="5421" sId="1" numFmtId="4">
    <nc r="G115">
      <f>G116</f>
    </nc>
  </rcc>
  <rcc rId="5422" sId="1" numFmtId="4">
    <nc r="G89">
      <f>G90+G94+G99+G102+G105+G108+G112+G115</f>
    </nc>
  </rcc>
  <rfmt sheetId="1" sqref="H89">
    <dxf>
      <fill>
        <patternFill patternType="solid">
          <bgColor rgb="FFFFFF00"/>
        </patternFill>
      </fill>
    </dxf>
  </rfmt>
  <rrc rId="542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1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2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1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8">
        <v>100</v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4" sId="1" ref="A118:XFD118" action="deleteRow">
    <rfmt sheetId="1" xfDxf="1" sqref="A118:XFD118" start="0" length="0">
      <dxf>
        <font>
          <b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06030 00000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07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G119+G122</f>
      </nc>
      <ndxf>
        <font>
          <b val="0"/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5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6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7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414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112708.4+6083.4+598.2</f>
      </nc>
      <ndxf>
        <font>
          <name val="Times New Roman"/>
          <scheme val="none"/>
        </font>
        <numFmt numFmtId="164" formatCode="0.00000"/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8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9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SUM(G119)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0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Иные межбюджетные трансферты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540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47072+960.8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1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scheme val="none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Субсидии автономным учреждениям на иные цели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622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1668.7+34.1+206.8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54" sId="1" numFmtId="4">
    <oc r="G122">
      <v>9232.4</v>
    </oc>
    <nc r="G122">
      <v>6980.3</v>
    </nc>
  </rcc>
  <rrc rId="5455" sId="1" ref="A123:XFD123" action="insertRow"/>
  <rrc rId="5456" sId="1" ref="A123:XFD123" action="insertRow"/>
  <rcc rId="5457" sId="1" odxf="1" dxf="1">
    <nc r="A123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5458" sId="1" odxf="1" dxf="1">
    <nc r="A124" t="inlineStr">
      <is>
        <t>Субсидии бюджетным учреждениям на иные цели</t>
      </is>
    </nc>
    <odxf>
      <alignment vertical="top" readingOrder="0"/>
    </odxf>
    <ndxf>
      <alignment vertical="center" readingOrder="0"/>
    </ndxf>
  </rcc>
  <rcc rId="5459" sId="1" odxf="1" dxf="1">
    <nc r="B123" t="inlineStr">
      <is>
        <t>08101 R5190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0" sId="1">
    <nc r="B124" t="inlineStr">
      <is>
        <t>08101 R5190</t>
      </is>
    </nc>
  </rcc>
  <rfmt sheetId="1" sqref="C123" start="0" length="0">
    <dxf>
      <font>
        <i/>
        <name val="Times New Roman"/>
        <scheme val="none"/>
      </font>
    </dxf>
  </rfmt>
  <rcc rId="5461" sId="1" odxf="1" dxf="1">
    <nc r="D12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2" sId="1" odxf="1" dxf="1">
    <nc r="E12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3" sId="1" odxf="1" dxf="1">
    <nc r="F12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4" sId="1">
    <nc r="D124" t="inlineStr">
      <is>
        <t>973</t>
      </is>
    </nc>
  </rcc>
  <rcc rId="5465" sId="1">
    <nc r="E124" t="inlineStr">
      <is>
        <t>08</t>
      </is>
    </nc>
  </rcc>
  <rcc rId="5466" sId="1">
    <nc r="F124" t="inlineStr">
      <is>
        <t>01</t>
      </is>
    </nc>
  </rcc>
  <rcc rId="5467" sId="1">
    <nc r="C124" t="inlineStr">
      <is>
        <t>612</t>
      </is>
    </nc>
  </rcc>
  <rcc rId="5468" sId="1" numFmtId="4">
    <nc r="G124">
      <v>230.4</v>
    </nc>
  </rcc>
  <rcc rId="5469" sId="1">
    <nc r="G123">
      <f>G124</f>
    </nc>
  </rcc>
  <rrc rId="5470" sId="1" ref="A125:XFD125" action="insertRow"/>
  <rrc rId="5471" sId="1" ref="A125:XFD125" action="insertRow"/>
  <rcc rId="5472" sId="1" odxf="1" dxf="1">
    <nc r="A12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3" sId="1" odxf="1" dxf="1">
    <nc r="A12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5474" sId="1" odxf="1" dxf="1">
    <nc r="B125" t="inlineStr">
      <is>
        <t>08101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5" sId="1">
    <nc r="B126" t="inlineStr">
      <is>
        <t>08101 S2160</t>
      </is>
    </nc>
  </rcc>
  <rfmt sheetId="1" sqref="C125" start="0" length="0">
    <dxf>
      <font>
        <i/>
        <name val="Times New Roman"/>
        <scheme val="none"/>
      </font>
    </dxf>
  </rfmt>
  <rcc rId="5476" sId="1" odxf="1" dxf="1">
    <nc r="D125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7" sId="1" odxf="1" dxf="1">
    <nc r="E12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8" sId="1" odxf="1" dxf="1">
    <nc r="F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9" sId="1">
    <nc r="C126" t="inlineStr">
      <is>
        <t>611</t>
      </is>
    </nc>
  </rcc>
  <rcc rId="5480" sId="1">
    <nc r="D126" t="inlineStr">
      <is>
        <t>973</t>
      </is>
    </nc>
  </rcc>
  <rcc rId="5481" sId="1">
    <nc r="E126" t="inlineStr">
      <is>
        <t>08</t>
      </is>
    </nc>
  </rcc>
  <rcc rId="5482" sId="1">
    <nc r="F126" t="inlineStr">
      <is>
        <t>01</t>
      </is>
    </nc>
  </rcc>
  <rcc rId="5483" sId="1" numFmtId="4">
    <nc r="G126">
      <v>4500</v>
    </nc>
  </rcc>
  <rcc rId="5484" sId="1">
    <nc r="G125">
      <f>G126</f>
    </nc>
  </rcc>
  <rcc rId="5485" sId="1">
    <oc r="G120">
      <f>G121+G127</f>
    </oc>
    <nc r="G120">
      <f>G121+G123+G125+G127</f>
    </nc>
  </rcc>
  <rcc rId="5486" sId="1" numFmtId="4">
    <oc r="G132">
      <v>14678.2</v>
    </oc>
    <nc r="G132">
      <v>10045.9</v>
    </nc>
  </rcc>
  <rrc rId="5487" sId="1" ref="A133:XFD133" action="insertRow"/>
  <rrc rId="5488" sId="1" ref="A133:XFD133" action="insertRow"/>
  <rcc rId="5489" sId="1" odxf="1" dxf="1">
    <nc r="A133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34" start="0" length="0">
    <dxf>
      <alignment vertical="top" readingOrder="0"/>
    </dxf>
  </rfmt>
  <rcc rId="5490" sId="1" odxf="1" dxf="1">
    <nc r="A13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 readingOrder="0"/>
    </ndxf>
  </rcc>
  <rcc rId="5491" sId="1" odxf="1" dxf="1">
    <nc r="B133" t="inlineStr">
      <is>
        <t>08201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2" sId="1">
    <nc r="B134" t="inlineStr">
      <is>
        <t>08201 S2160</t>
      </is>
    </nc>
  </rcc>
  <rfmt sheetId="1" sqref="C133" start="0" length="0">
    <dxf>
      <font>
        <i/>
        <name val="Times New Roman"/>
        <scheme val="none"/>
      </font>
    </dxf>
  </rfmt>
  <rcc rId="5493" sId="1" odxf="1" dxf="1">
    <nc r="D13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4" sId="1" odxf="1" dxf="1">
    <nc r="E133" t="inlineStr">
      <is>
        <t xml:space="preserve">08 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5" sId="1" odxf="1" dxf="1">
    <nc r="F13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6" sId="1">
    <nc r="C134" t="inlineStr">
      <is>
        <t>621</t>
      </is>
    </nc>
  </rcc>
  <rcc rId="5497" sId="1">
    <nc r="D134" t="inlineStr">
      <is>
        <t>973</t>
      </is>
    </nc>
  </rcc>
  <rcc rId="5498" sId="1">
    <nc r="E134" t="inlineStr">
      <is>
        <t>08</t>
      </is>
    </nc>
  </rcc>
  <rcc rId="5499" sId="1">
    <nc r="F134" t="inlineStr">
      <is>
        <t>01</t>
      </is>
    </nc>
  </rcc>
  <rcc rId="5500" sId="1" numFmtId="4">
    <nc r="G134">
      <v>8883.5</v>
    </nc>
  </rcc>
  <rcc rId="5501" sId="1">
    <nc r="G133">
      <f>G134</f>
    </nc>
  </rcc>
  <rcc rId="5502" sId="1">
    <oc r="G130">
      <f>G135+G131</f>
    </oc>
    <nc r="G130">
      <f>G131+G133+G135</f>
    </nc>
  </rcc>
  <rcc rId="5503" sId="1" numFmtId="4">
    <oc r="G140">
      <v>9296.2000000000007</v>
    </oc>
    <nc r="G140">
      <v>12264.9</v>
    </nc>
  </rcc>
  <rcc rId="5504" sId="1" numFmtId="4">
    <oc r="G146">
      <f>150+45</f>
    </oc>
    <nc r="G146">
      <v>545</v>
    </nc>
  </rcc>
  <rcc rId="5505" sId="1" numFmtId="4">
    <oc r="G149">
      <v>556</v>
    </oc>
    <nc r="G149">
      <v>740</v>
    </nc>
  </rcc>
  <rcc rId="5506" sId="1" numFmtId="4">
    <oc r="G150">
      <v>167.9</v>
    </oc>
    <nc r="G150">
      <v>223.5</v>
    </nc>
  </rcc>
  <rcc rId="5507" sId="1" numFmtId="4">
    <oc r="G152">
      <v>6270.6</v>
    </oc>
    <nc r="G152">
      <v>7896.2</v>
    </nc>
  </rcc>
  <rcc rId="5508" sId="1" numFmtId="4">
    <oc r="G153">
      <v>1893.7</v>
    </oc>
    <nc r="G153">
      <v>2384.6999999999998</v>
    </nc>
  </rcc>
  <rcc rId="5509" sId="1" numFmtId="4">
    <oc r="G155">
      <v>185</v>
    </oc>
    <nc r="G155">
      <v>239.9</v>
    </nc>
  </rcc>
  <rcc rId="5510" sId="1">
    <oc r="G151">
      <f>SUM(G152:G156)</f>
    </oc>
    <nc r="G151">
      <f>SUM(G152:G156)</f>
    </nc>
  </rcc>
  <rcc rId="5511" sId="1">
    <oc r="G118">
      <f>G119+G129+G138+G143</f>
    </oc>
    <nc r="G118">
      <f>G119+G129+G137+G143</f>
    </nc>
  </rcc>
  <rfmt sheetId="1" sqref="H118">
    <dxf>
      <fill>
        <patternFill patternType="solid">
          <bgColor rgb="FFFFFF00"/>
        </patternFill>
      </fill>
    </dxf>
  </rfmt>
  <rcc rId="5512" sId="1" numFmtId="4">
    <oc r="G185">
      <v>100</v>
    </oc>
    <nc r="G185">
      <v>102.04082</v>
    </nc>
  </rcc>
  <rcc rId="5513" sId="1" numFmtId="4">
    <oc r="G189">
      <v>1226.4000000000001</v>
    </oc>
    <nc r="G189">
      <v>1710.8</v>
    </nc>
  </rcc>
  <rrc rId="5514" sId="1" ref="A186:XFD186" action="insertRow"/>
  <rrc rId="5515" sId="1" ref="A186:XFD189" action="insertRow"/>
  <rcc rId="5516" sId="1" odxf="1" dxf="1">
    <nc r="A18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scheme val="none"/>
      </font>
      <fill>
        <patternFill patternType="solid"/>
      </fill>
    </odxf>
    <ndxf>
      <font>
        <b/>
        <i/>
        <color indexed="8"/>
        <name val="Times New Roman"/>
        <scheme val="none"/>
      </font>
      <fill>
        <patternFill patternType="none"/>
      </fill>
    </ndxf>
  </rcc>
  <rcc rId="5517" sId="1" odxf="1" dxf="1">
    <nc r="A18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8" sId="1" odxf="1" dxf="1">
    <nc r="A18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9" sId="1" odxf="1" dxf="1">
    <nc r="A189" t="inlineStr">
      <is>
        <t>Субсидии гражданам на приобретение жилья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rc rId="5520" sId="1" ref="A190:XFD190" action="deleteRow">
    <rfmt sheetId="1" xfDxf="1" sqref="A190:XFD190" start="0" length="0">
      <dxf>
        <font>
          <b/>
          <name val="Times New Roman CYR"/>
          <scheme val="none"/>
        </font>
        <alignment wrapText="1" readingOrder="0"/>
      </dxf>
    </rfmt>
    <rfmt sheetId="1" sqref="A190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1" sId="1" odxf="1" dxf="1">
    <nc r="B186" t="inlineStr">
      <is>
        <t>09500 00000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2" sId="1" odxf="1" dxf="1">
    <nc r="B187" t="inlineStr">
      <is>
        <t>09501 00000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3" sId="1" odxf="1" dxf="1">
    <nc r="B188" t="inlineStr">
      <is>
        <t>09501 L4970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4" sId="1">
    <nc r="B189" t="inlineStr">
      <is>
        <t>09501 L4970</t>
      </is>
    </nc>
  </rcc>
  <rcc rId="5525" sId="1">
    <nc r="C189" t="inlineStr">
      <is>
        <t>322</t>
      </is>
    </nc>
  </rcc>
  <rcc rId="5526" sId="1" odxf="1" dxf="1">
    <nc r="D186" t="inlineStr">
      <is>
        <t>975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7" sId="1" odxf="1" dxf="1">
    <nc r="E186" t="inlineStr">
      <is>
        <t>10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8" sId="1" odxf="1" dxf="1">
    <nc r="F186" t="inlineStr">
      <is>
        <t>04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9" sId="1" odxf="1" dxf="1">
    <nc r="D187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0" sId="1" odxf="1" dxf="1">
    <nc r="E187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1" sId="1" odxf="1" dxf="1">
    <nc r="F18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2" sId="1" odxf="1" dxf="1">
    <nc r="D188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3" sId="1" odxf="1" dxf="1">
    <nc r="E188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4" sId="1" odxf="1" dxf="1">
    <nc r="F18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5" sId="1">
    <nc r="D189" t="inlineStr">
      <is>
        <t>975</t>
      </is>
    </nc>
  </rcc>
  <rcc rId="5536" sId="1">
    <nc r="E189" t="inlineStr">
      <is>
        <t>10</t>
      </is>
    </nc>
  </rcc>
  <rcc rId="5537" sId="1">
    <nc r="F189" t="inlineStr">
      <is>
        <t>04</t>
      </is>
    </nc>
  </rcc>
  <rcc rId="5538" sId="1" numFmtId="4">
    <nc r="G189">
      <v>564.1</v>
    </nc>
  </rcc>
  <rcc rId="5539" sId="1">
    <nc r="G188">
      <f>G189</f>
    </nc>
  </rcc>
  <rcc rId="5540" sId="1">
    <nc r="G187">
      <f>G188</f>
    </nc>
  </rcc>
  <rcc rId="5541" sId="1">
    <nc r="G186">
      <f>G187</f>
    </nc>
  </rcc>
  <rfmt sheetId="1" sqref="G186" start="0" length="2147483647">
    <dxf>
      <font>
        <b/>
      </font>
    </dxf>
  </rfmt>
  <rfmt sheetId="1" sqref="G187" start="0" length="2147483647">
    <dxf>
      <font>
        <i/>
      </font>
    </dxf>
  </rfmt>
  <rcc rId="5542" sId="1" numFmtId="4">
    <oc r="G161">
      <v>150</v>
    </oc>
    <nc r="G161">
      <v>500</v>
    </nc>
  </rcc>
  <rcc rId="5543" sId="1" numFmtId="4">
    <oc r="G165">
      <v>1444.9</v>
    </oc>
    <nc r="G165">
      <v>1954.4</v>
    </nc>
  </rcc>
  <rcc rId="5544" sId="1" numFmtId="4">
    <oc r="G166">
      <v>436.3</v>
    </oc>
    <nc r="G166">
      <v>590.20000000000005</v>
    </nc>
  </rcc>
  <rcc rId="5545" sId="1" numFmtId="4">
    <oc r="G170">
      <v>20702.5</v>
    </oc>
    <nc r="G170">
      <v>27986.6</v>
    </nc>
  </rcc>
  <rcc rId="5546" sId="1" numFmtId="4">
    <oc r="G176">
      <v>542.29999999999995</v>
    </oc>
    <nc r="G176">
      <v>740</v>
    </nc>
  </rcc>
  <rcc rId="5547" sId="1" numFmtId="4">
    <oc r="G177">
      <v>163.80000000000001</v>
    </oc>
    <nc r="G177">
      <v>223.5</v>
    </nc>
  </rcc>
  <rcc rId="5548" sId="1" numFmtId="4">
    <oc r="G179">
      <v>1997.9</v>
    </oc>
    <nc r="G179">
      <v>2636.4</v>
    </nc>
  </rcc>
  <rcc rId="5549" sId="1" numFmtId="4">
    <oc r="G180">
      <v>603.4</v>
    </oc>
    <nc r="G180">
      <v>796.1</v>
    </nc>
  </rcc>
  <rcc rId="5550" sId="1" numFmtId="4">
    <oc r="G181">
      <f>15+114</f>
    </oc>
    <nc r="G181">
      <v>129</v>
    </nc>
  </rcc>
  <rcc rId="5551" sId="1" numFmtId="4">
    <oc r="G182">
      <v>15</v>
    </oc>
    <nc r="G182">
      <v>251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Муниц.программы!$A$1:$H$324</formula>
    <oldFormula>Муниц.программы!$A$1:$G$324</oldFormula>
  </rdn>
  <rdn rId="0" localSheetId="1" customView="1" name="Z_272C1EAD_DEB4_4BA3_949E_3CEAABD41B19_.wvu.Rows" hidden="1" oldHidden="1">
    <formula>Муниц.программы!$98:$98</formula>
  </rdn>
  <rdn rId="0" localSheetId="1" customView="1" name="Z_272C1EAD_DEB4_4BA3_949E_3CEAABD41B19_.wvu.FilterData" hidden="1" oldHidden="1">
    <formula>Муниц.программы!$A$14:$G$349</formula>
    <oldFormula>Муниц.программы!$A$14:$G$349</oldFormula>
  </rdn>
  <rcv guid="{272C1EAD-DEB4-4BA3-949E-3CEAABD41B19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5068" sId="1" numFmtId="4">
    <oc r="G21">
      <f>208+208</f>
    </oc>
    <nc r="G21">
      <v>422</v>
    </nc>
  </rcc>
  <rrc rId="5069" sId="1" ref="A25:XFD25" action="insertRow"/>
  <rfmt sheetId="1" xfDxf="1" sqref="A25" start="0" length="0">
    <dxf>
      <font>
        <color indexed="8"/>
        <name val="Times New Roman"/>
        <scheme val="none"/>
      </font>
      <fill>
        <patternFill patternType="solid">
          <bgColor indexed="9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70" sId="1">
    <nc r="D25" t="inlineStr">
      <is>
        <t>968</t>
      </is>
    </nc>
  </rcc>
  <rcc rId="5071" sId="1">
    <nc r="E25" t="inlineStr">
      <is>
        <t>01</t>
      </is>
    </nc>
  </rcc>
  <rcc rId="5072" sId="1">
    <nc r="F25" t="inlineStr">
      <is>
        <t>13</t>
      </is>
    </nc>
  </rcc>
  <rcc rId="5073" sId="1" odxf="1" dxf="1">
    <oc r="A2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oc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odxf>
      <numFmt numFmtId="2" formatCode="0.00"/>
      <alignment horizontal="general" readingOrder="0"/>
    </odxf>
    <ndxf>
      <numFmt numFmtId="0" formatCode="General"/>
      <alignment horizontal="left" readingOrder="0"/>
    </ndxf>
  </rcc>
  <rcc rId="5074" sId="1" odxf="1" dxf="1">
    <oc r="A23" t="inlineStr">
      <is>
        <t>Прочие мероприятия , связанные с выполнением обязательств ОМСУ</t>
      </is>
    </oc>
    <nc r="A23" t="inlineStr">
      <is>
        <t>Прочие мероприятия, связаные с выполнением обязательста ОМСУ</t>
      </is>
    </nc>
    <odxf>
      <alignment horizontal="general" readingOrder="0"/>
    </odxf>
    <ndxf>
      <alignment horizontal="left" readingOrder="0"/>
    </ndxf>
  </rcc>
  <rcc rId="5075" sId="1" odxf="1" dxf="1">
    <oc r="A24" t="inlineStr">
      <is>
        <t>Прочие закупки товаров, работ и услуг для государственных (муниципальных) нужд</t>
      </is>
    </oc>
    <nc r="A24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  <alignment vertical="center" readingOrder="0"/>
    </odxf>
    <ndxf>
      <font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5076" sId="1" odxf="1" dxf="1">
    <nc r="A25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5077" sId="1">
    <oc r="B22" t="inlineStr">
      <is>
        <t>01005 00000</t>
      </is>
    </oc>
    <nc r="B22" t="inlineStr">
      <is>
        <t>01003 00000</t>
      </is>
    </nc>
  </rcc>
  <rcc rId="5078" sId="1">
    <oc r="B23" t="inlineStr">
      <is>
        <t>01005 82900</t>
      </is>
    </oc>
    <nc r="B23" t="inlineStr">
      <is>
        <t>01003 82900</t>
      </is>
    </nc>
  </rcc>
  <rcc rId="5079" sId="1">
    <oc r="B24" t="inlineStr">
      <is>
        <t>01005 82900</t>
      </is>
    </oc>
    <nc r="B24" t="inlineStr">
      <is>
        <t>01003 82900</t>
      </is>
    </nc>
  </rcc>
  <rcc rId="5080" sId="1">
    <nc r="B25" t="inlineStr">
      <is>
        <t>01003 82900</t>
      </is>
    </nc>
  </rcc>
  <rcc rId="5081" sId="1">
    <nc r="C25" t="inlineStr">
      <is>
        <t>540</t>
      </is>
    </nc>
  </rcc>
  <rcc rId="5082" sId="1" numFmtId="4">
    <oc r="G24">
      <v>50</v>
    </oc>
    <nc r="G24">
      <v>200</v>
    </nc>
  </rcc>
  <rcc rId="5083" sId="1" numFmtId="4">
    <nc r="G25">
      <v>650</v>
    </nc>
  </rcc>
  <rcc rId="5084" sId="1">
    <oc r="G23">
      <f>G24</f>
    </oc>
    <nc r="G23">
      <f>G24+G25</f>
    </nc>
  </rcc>
  <rrc rId="5085" sId="1" ref="A26:XFD26" action="insertRow"/>
  <rrc rId="5086" sId="1" ref="A26:XFD27" action="insertRow"/>
  <rrc rId="5087" sId="1" ref="A26:XFD28" action="insertRow"/>
  <rcc rId="5088" sId="1" odxf="1" dxf="1">
    <nc r="A26" t="inlineStr">
      <is>
        <t>Основное мероприятие "Изготовление комплектов памятных медалей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89" sId="1" odxf="1" dxf="1">
    <nc r="A27" t="inlineStr">
      <is>
        <t>Прочие мероприятия, связаные с выполнением обязательста ОМСУ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90" sId="1" odxf="1" dxf="1">
    <nc r="A28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cc rId="5091" sId="1" odxf="1" dxf="1">
    <nc r="A2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vertical="center" readingOrder="0"/>
    </odxf>
    <ndxf>
      <font>
        <i/>
        <name val="Times New Roman"/>
        <scheme val="none"/>
      </font>
      <numFmt numFmtId="2" formatCode="0.00"/>
      <alignment horizontal="general" vertical="top" readingOrder="0"/>
    </ndxf>
  </rcc>
  <rcc rId="5092" sId="1" odxf="1" dxf="1">
    <nc r="A30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vertical="center" readingOrder="0"/>
    </odxf>
    <ndxf>
      <font>
        <i/>
        <name val="Times New Roman"/>
        <scheme val="none"/>
      </font>
      <alignment horizontal="general" vertical="top" readingOrder="0"/>
    </ndxf>
  </rcc>
  <rcc rId="5093" sId="1" odxf="1" dxf="1">
    <nc r="A31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fmt sheetId="1" sqref="B26" start="0" length="0">
    <dxf>
      <font>
        <i/>
        <name val="Times New Roman"/>
        <scheme val="none"/>
      </font>
    </dxf>
  </rfmt>
  <rfmt sheetId="1" sqref="B27" start="0" length="0">
    <dxf>
      <font>
        <i/>
        <name val="Times New Roman"/>
        <scheme val="none"/>
      </font>
    </dxf>
  </rfmt>
  <rcc rId="5094" sId="1">
    <nc r="B26" t="inlineStr">
      <is>
        <t>01004 00000</t>
      </is>
    </nc>
  </rcc>
  <rcc rId="5095" sId="1">
    <nc r="B27" t="inlineStr">
      <is>
        <t>01004 82900</t>
      </is>
    </nc>
  </rcc>
  <rcc rId="5096" sId="1">
    <nc r="B28" t="inlineStr">
      <is>
        <t>01004 82900</t>
      </is>
    </nc>
  </rcc>
  <rfmt sheetId="1" sqref="C26" start="0" length="0">
    <dxf>
      <font>
        <i/>
        <name val="Times New Roman"/>
        <scheme val="none"/>
      </font>
    </dxf>
  </rfmt>
  <rcc rId="5097" sId="1" odxf="1" dxf="1">
    <nc r="D26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8" sId="1" odxf="1" dxf="1">
    <nc r="E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9" sId="1" odxf="1" dxf="1">
    <nc r="F2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" start="0" length="0">
    <dxf>
      <font>
        <b/>
        <i/>
        <name val="Times New Roman"/>
        <scheme val="none"/>
      </font>
    </dxf>
  </rfmt>
  <rcc rId="5100" sId="1" odxf="1" dxf="1">
    <nc r="D27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1" sId="1" odxf="1" dxf="1">
    <nc r="E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2" sId="1" odxf="1" dxf="1">
    <nc r="F27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3" sId="1">
    <nc r="C28" t="inlineStr">
      <is>
        <t>244</t>
      </is>
    </nc>
  </rcc>
  <rcc rId="5104" sId="1">
    <nc r="D28" t="inlineStr">
      <is>
        <t>968</t>
      </is>
    </nc>
  </rcc>
  <rcc rId="5105" sId="1">
    <nc r="E28" t="inlineStr">
      <is>
        <t>01</t>
      </is>
    </nc>
  </rcc>
  <rcc rId="5106" sId="1">
    <nc r="F28" t="inlineStr">
      <is>
        <t>13</t>
      </is>
    </nc>
  </rcc>
  <rcc rId="5107" sId="1">
    <nc r="G27">
      <f>G28</f>
    </nc>
  </rcc>
  <rcc rId="5108" sId="1">
    <nc r="G26">
      <f>G27</f>
    </nc>
  </rcc>
  <rcc rId="5109" sId="1" odxf="1" dxf="1">
    <nc r="B29" t="inlineStr">
      <is>
        <t>01005 00000</t>
      </is>
    </nc>
    <ndxf>
      <font>
        <i/>
        <name val="Times New Roman"/>
        <scheme val="none"/>
      </font>
    </ndxf>
  </rcc>
  <rcc rId="5110" sId="1" odxf="1" dxf="1">
    <nc r="B30" t="inlineStr">
      <is>
        <t>01004 82900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1" sId="1">
    <nc r="B31" t="inlineStr">
      <is>
        <t>01004 82900</t>
      </is>
    </nc>
  </rcc>
  <rfmt sheetId="1" sqref="C29" start="0" length="0">
    <dxf>
      <font>
        <i/>
        <name val="Times New Roman"/>
        <scheme val="none"/>
      </font>
    </dxf>
  </rfmt>
  <rcc rId="5112" sId="1" odxf="1" dxf="1">
    <nc r="D29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3" sId="1" odxf="1" dxf="1">
    <nc r="E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4" sId="1" odxf="1" dxf="1">
    <nc r="F29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30" start="0" length="0">
    <dxf>
      <font>
        <b/>
        <i/>
        <name val="Times New Roman"/>
        <scheme val="none"/>
      </font>
    </dxf>
  </rfmt>
  <rcc rId="5115" sId="1" odxf="1" dxf="1">
    <nc r="D30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6" sId="1" odxf="1" dxf="1">
    <nc r="E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7" sId="1" odxf="1" dxf="1">
    <nc r="F30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8" sId="1">
    <nc r="C31" t="inlineStr">
      <is>
        <t>244</t>
      </is>
    </nc>
  </rcc>
  <rcc rId="5119" sId="1">
    <nc r="D31" t="inlineStr">
      <is>
        <t>968</t>
      </is>
    </nc>
  </rcc>
  <rcc rId="5120" sId="1">
    <nc r="E31" t="inlineStr">
      <is>
        <t>01</t>
      </is>
    </nc>
  </rcc>
  <rcc rId="5121" sId="1">
    <nc r="F31" t="inlineStr">
      <is>
        <t>13</t>
      </is>
    </nc>
  </rcc>
  <rcc rId="5122" sId="1" numFmtId="4">
    <nc r="G31">
      <v>50</v>
    </nc>
  </rcc>
  <rcc rId="5123" sId="1">
    <nc r="G30">
      <f>G31</f>
    </nc>
  </rcc>
  <rcc rId="5124" sId="1">
    <nc r="G29">
      <f>G30</f>
    </nc>
  </rcc>
  <rcc rId="5125" sId="1" numFmtId="4">
    <nc r="G28">
      <v>200</v>
    </nc>
  </rcc>
  <rcc rId="5126" sId="1">
    <oc r="G15">
      <f>G16+G19+G22</f>
    </oc>
    <nc r="G15">
      <f>G16+G19+G22+G26+G29</f>
    </nc>
  </rcc>
  <rcc rId="5127" sId="1" numFmtId="4">
    <oc r="G36">
      <v>4051.7</v>
    </oc>
    <nc r="G36">
      <v>5373.7</v>
    </nc>
  </rcc>
  <rcc rId="5128" sId="1" numFmtId="4">
    <oc r="G38">
      <v>1223.5999999999999</v>
    </oc>
    <nc r="G38">
      <v>1622.8</v>
    </nc>
  </rcc>
  <rcc rId="5129" sId="1" numFmtId="4">
    <oc r="G39">
      <v>1600</v>
    </oc>
    <nc r="G39">
      <v>1613</v>
    </nc>
  </rcc>
  <rcc rId="5130" sId="1">
    <oc r="G40">
      <f>470-0.855</f>
    </oc>
    <nc r="G40" t="inlineStr">
      <is>
        <t>442,410,7</t>
      </is>
    </nc>
  </rcc>
  <rcc rId="5131" sId="1">
    <oc r="G35">
      <f>SUM(G36:G40)</f>
    </oc>
    <nc r="G35">
      <f>SUM(G36:G40)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6689" sId="1" numFmtId="4">
    <oc r="G25">
      <v>422</v>
    </oc>
    <nc r="G25">
      <v>222</v>
    </nc>
  </rcc>
  <rrc rId="6690" sId="1" ref="A26:XFD26" action="insertRow">
    <undo index="0" exp="area" ref3D="1" dr="$A$308:$XFD$310" dn="Z_272C1EAD_DEB4_4BA3_949E_3CEAABD41B19_.wvu.Rows" sId="1"/>
  </rrc>
  <rcc rId="6691" sId="1" odxf="1" dxf="1">
    <nc r="A26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6692" sId="1">
    <nc r="C26" t="inlineStr">
      <is>
        <t>540</t>
      </is>
    </nc>
  </rcc>
  <rcc rId="6693" sId="1">
    <nc r="D26" t="inlineStr">
      <is>
        <t>968</t>
      </is>
    </nc>
  </rcc>
  <rcc rId="6694" sId="1">
    <nc r="E26" t="inlineStr">
      <is>
        <t>01</t>
      </is>
    </nc>
  </rcc>
  <rcc rId="6695" sId="1">
    <nc r="F26" t="inlineStr">
      <is>
        <t>13</t>
      </is>
    </nc>
  </rcc>
  <rcc rId="6696" sId="1">
    <nc r="B26" t="inlineStr">
      <is>
        <t>01002 S2870</t>
      </is>
    </nc>
  </rcc>
  <rcc rId="6697" sId="1" numFmtId="4">
    <nc r="G26">
      <v>110</v>
    </nc>
  </rcc>
  <rcc rId="6698" sId="1" numFmtId="4">
    <oc r="G33">
      <v>200</v>
    </oc>
    <nc r="G33">
      <v>0</v>
    </nc>
  </rcc>
  <rfmt sheetId="1" sqref="H40">
    <dxf>
      <fill>
        <patternFill>
          <bgColor theme="0"/>
        </patternFill>
      </fill>
    </dxf>
  </rfmt>
  <rfmt sheetId="1" sqref="H61">
    <dxf>
      <fill>
        <patternFill>
          <bgColor theme="0"/>
        </patternFill>
      </fill>
    </dxf>
  </rfmt>
  <rrc rId="6699" sId="1" ref="A26:XFD26" action="insertRow">
    <undo index="0" exp="area" ref3D="1" dr="$A$309:$XFD$311" dn="Z_272C1EAD_DEB4_4BA3_949E_3CEAABD41B19_.wvu.Rows" sId="1"/>
  </rrc>
  <rcc rId="6700" sId="1">
    <nc r="A26" t="inlineStr">
      <is>
        <t>Прочие закупки товаров, работ и услуг для государственных (муниципальных) нужд</t>
      </is>
    </nc>
  </rcc>
  <rcc rId="6701" sId="1">
    <nc r="B26" t="inlineStr">
      <is>
        <t>01002 S2870</t>
      </is>
    </nc>
  </rcc>
  <rcc rId="6702" sId="1">
    <nc r="C26" t="inlineStr">
      <is>
        <t>244</t>
      </is>
    </nc>
  </rcc>
  <rcc rId="6703" sId="1">
    <nc r="E26" t="inlineStr">
      <is>
        <t>01</t>
      </is>
    </nc>
  </rcc>
  <rcc rId="6704" sId="1">
    <nc r="F26" t="inlineStr">
      <is>
        <t>13</t>
      </is>
    </nc>
  </rcc>
  <rcc rId="6705" sId="1">
    <nc r="D26" t="inlineStr">
      <is>
        <t>970</t>
      </is>
    </nc>
  </rcc>
  <rcc rId="6706" sId="1" numFmtId="4">
    <nc r="G26">
      <v>20</v>
    </nc>
  </rcc>
  <rcc rId="6707" sId="1" numFmtId="4">
    <oc r="G45">
      <v>5373.7</v>
    </oc>
    <nc r="G45">
      <v>6095.4</v>
    </nc>
  </rcc>
  <rcc rId="6708" sId="1" numFmtId="4">
    <oc r="G47">
      <v>1622.8</v>
    </oc>
    <nc r="G47">
      <v>1840.8</v>
    </nc>
  </rcc>
  <rfmt sheetId="1" sqref="H41">
    <dxf>
      <fill>
        <patternFill>
          <bgColor rgb="FFFFFF00"/>
        </patternFill>
      </fill>
    </dxf>
  </rfmt>
  <rfmt sheetId="1" sqref="H62">
    <dxf>
      <fill>
        <patternFill>
          <bgColor rgb="FFFFFF00"/>
        </patternFill>
      </fill>
    </dxf>
  </rfmt>
  <rrc rId="6709" sId="1" ref="A27:XFD27" action="insertRow">
    <undo index="0" exp="area" ref3D="1" dr="$A$310:$XFD$312" dn="Z_272C1EAD_DEB4_4BA3_949E_3CEAABD41B19_.wvu.Rows" sId="1"/>
  </rrc>
  <rcc rId="6710" sId="1">
    <nc r="A27" t="inlineStr">
      <is>
        <t>Прочие закупки товаров, работ и услуг для государственных (муниципальных) нужд</t>
      </is>
    </nc>
  </rcc>
  <rcc rId="6711" sId="1">
    <nc r="B27" t="inlineStr">
      <is>
        <t>01002 S2870</t>
      </is>
    </nc>
  </rcc>
  <rcc rId="6712" sId="1">
    <nc r="C27" t="inlineStr">
      <is>
        <t>244</t>
      </is>
    </nc>
  </rcc>
  <rcc rId="6713" sId="1">
    <nc r="E27" t="inlineStr">
      <is>
        <t>01</t>
      </is>
    </nc>
  </rcc>
  <rcc rId="6714" sId="1">
    <nc r="F27" t="inlineStr">
      <is>
        <t>13</t>
      </is>
    </nc>
  </rcc>
  <rcc rId="6715" sId="1">
    <nc r="D27" t="inlineStr">
      <is>
        <t>971</t>
      </is>
    </nc>
  </rcc>
  <rcc rId="6716" sId="1" numFmtId="4">
    <nc r="G27">
      <v>20</v>
    </nc>
  </rcc>
  <rcc rId="6717" sId="1">
    <oc r="G23">
      <f>G24</f>
    </oc>
    <nc r="G23">
      <f>G24+G28</f>
    </nc>
  </rcc>
  <rfmt sheetId="1" sqref="H19">
    <dxf>
      <fill>
        <patternFill>
          <bgColor theme="0"/>
        </patternFill>
      </fill>
    </dxf>
  </rfmt>
  <rfmt sheetId="1" sqref="H71">
    <dxf>
      <fill>
        <patternFill>
          <bgColor theme="0"/>
        </patternFill>
      </fill>
    </dxf>
  </rfmt>
  <rcc rId="6718" sId="1" numFmtId="4">
    <oc r="G83">
      <v>587.30038999999999</v>
    </oc>
    <nc r="G83">
      <v>580</v>
    </nc>
  </rcc>
  <rrc rId="6719" sId="1" ref="A84:XFD84" action="insertRow">
    <undo index="0" exp="area" ref3D="1" dr="$A$311:$XFD$313" dn="Z_272C1EAD_DEB4_4BA3_949E_3CEAABD41B19_.wvu.Rows" sId="1"/>
  </rrc>
  <rcc rId="6720" sId="1">
    <nc r="A84" t="inlineStr">
      <is>
        <t>Расходы на подготовку проектов межевания земельных участков и проведение кадастровых работ</t>
      </is>
    </nc>
  </rcc>
  <rfmt sheetId="1" sqref="A84" start="0" length="2147483647">
    <dxf>
      <font>
        <i/>
      </font>
    </dxf>
  </rfmt>
  <rfmt sheetId="1" sqref="B84" start="0" length="0">
    <dxf>
      <font>
        <i/>
        <name val="Times New Roman"/>
        <scheme val="none"/>
      </font>
    </dxf>
  </rfmt>
  <rfmt sheetId="1" sqref="C84" start="0" length="0">
    <dxf>
      <font>
        <i/>
        <name val="Times New Roman"/>
        <scheme val="none"/>
      </font>
    </dxf>
  </rfmt>
  <rcc rId="6721" sId="1" odxf="1" dxf="1" numFmtId="30">
    <nc r="D84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2" sId="1" odxf="1" dxf="1">
    <nc r="E8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3" sId="1" odxf="1" dxf="1">
    <nc r="F8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4" sId="1">
    <nc r="B84" t="inlineStr">
      <is>
        <t>04103 L5990</t>
      </is>
    </nc>
  </rcc>
  <rrc rId="6725" sId="1" ref="A85:XFD85" action="insertRow">
    <undo index="0" exp="area" ref3D="1" dr="$A$312:$XFD$314" dn="Z_272C1EAD_DEB4_4BA3_949E_3CEAABD41B19_.wvu.Rows" sId="1"/>
  </rrc>
  <rcc rId="6726" sId="1" odxf="1" dxf="1">
    <nc r="A85" t="inlineStr">
      <is>
        <t>Прочие закупки товаров, работ и услуг для государственных (муниципальных) нужд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fmt sheetId="1" sqref="B85" start="0" length="0">
    <dxf>
      <font>
        <i val="0"/>
        <name val="Times New Roman"/>
        <scheme val="none"/>
      </font>
    </dxf>
  </rfmt>
  <rcc rId="6727" sId="1" odxf="1" dxf="1">
    <nc r="C85" t="inlineStr">
      <is>
        <t>244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8" sId="1" odxf="1" dxf="1" numFmtId="30">
    <nc r="D85">
      <v>971</v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9" sId="1" odxf="1" dxf="1">
    <nc r="E85" t="inlineStr">
      <is>
        <t>01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0" sId="1" odxf="1" dxf="1">
    <nc r="F85" t="inlineStr">
      <is>
        <t>13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1" sId="1" odxf="1" dxf="1">
    <nc r="B85" t="inlineStr">
      <is>
        <t>04103 L5990</t>
      </is>
    </nc>
    <ndxf>
      <font>
        <i/>
        <name val="Times New Roman"/>
        <scheme val="none"/>
      </font>
    </ndxf>
  </rcc>
  <rfmt sheetId="1" sqref="B85" start="0" length="2147483647">
    <dxf>
      <font>
        <i val="0"/>
      </font>
    </dxf>
  </rfmt>
  <rcc rId="6732" sId="1" numFmtId="4">
    <nc r="G85">
      <v>243.34640999999999</v>
    </nc>
  </rcc>
  <rcc rId="6733" sId="1">
    <nc r="G84">
      <f>G85</f>
    </nc>
  </rcc>
  <rcc rId="6734" sId="1">
    <oc r="G81">
      <f>G82+G86</f>
    </oc>
    <nc r="G81">
      <f>G82+G86+G84</f>
    </nc>
  </rcc>
  <rcc rId="6735" sId="1" numFmtId="4">
    <oc r="G96">
      <v>4750</v>
    </oc>
    <nc r="G96">
      <v>0</v>
    </nc>
  </rcc>
  <rcc rId="6736" sId="1" numFmtId="4">
    <oc r="G101">
      <v>86408.7</v>
    </oc>
    <nc r="G101">
      <v>0</v>
    </nc>
  </rcc>
  <rcc rId="6737" sId="1">
    <oc r="B127" t="inlineStr">
      <is>
        <t>06050 L3720</t>
      </is>
    </oc>
    <nc r="B127" t="inlineStr">
      <is>
        <t>06050 L3727</t>
      </is>
    </nc>
  </rcc>
  <rcc rId="6738" sId="1">
    <oc r="D127" t="inlineStr">
      <is>
        <t>968</t>
      </is>
    </oc>
    <nc r="D127" t="inlineStr">
      <is>
        <t>977</t>
      </is>
    </nc>
  </rcc>
  <rcc rId="6739" sId="1">
    <oc r="D126" t="inlineStr">
      <is>
        <t>968</t>
      </is>
    </oc>
    <nc r="D126" t="inlineStr">
      <is>
        <t>977</t>
      </is>
    </nc>
  </rcc>
  <rcc rId="6740" sId="1">
    <oc r="B126" t="inlineStr">
      <is>
        <t>06050 L3720</t>
      </is>
    </oc>
    <nc r="B126" t="inlineStr">
      <is>
        <t>06050 L3727</t>
      </is>
    </nc>
  </rcc>
  <rcc rId="6741" sId="1" numFmtId="4">
    <oc r="G166">
      <v>10764.9</v>
    </oc>
    <nc r="G166">
      <v>12264.9</v>
    </nc>
  </rcc>
  <rcc rId="6742" sId="1" numFmtId="4">
    <oc r="G168">
      <v>1500</v>
    </oc>
    <nc r="G168">
      <v>437.5</v>
    </nc>
  </rcc>
  <rcc rId="6743" sId="1" numFmtId="4">
    <oc r="G141">
      <v>6080.3</v>
    </oc>
    <nc r="G141">
      <v>4080.3</v>
    </nc>
  </rcc>
  <rcc rId="6744" sId="1" numFmtId="4">
    <oc r="G147">
      <v>5500</v>
    </oc>
    <nc r="G147">
      <v>4062.5</v>
    </nc>
  </rcc>
  <rcc rId="6745" sId="1" numFmtId="4">
    <oc r="G153">
      <v>9617.6173500000004</v>
    </oc>
    <nc r="G153">
      <v>7017.6173500000004</v>
    </nc>
  </rcc>
  <rcc rId="6746" sId="1" numFmtId="4">
    <oc r="G160">
      <v>9883.5</v>
    </oc>
    <nc r="G160">
      <v>8883.5</v>
    </nc>
  </rcc>
  <rrc rId="6747" sId="1" ref="A28:XFD28" action="insertRow">
    <undo index="0" exp="area" ref3D="1" dr="$A$313:$XFD$315" dn="Z_272C1EAD_DEB4_4BA3_949E_3CEAABD41B19_.wvu.Rows" sId="1"/>
  </rrc>
  <rcc rId="6748" sId="1">
    <nc r="A28" t="inlineStr">
      <is>
        <t>Прочие закупки товаров, работ и услуг для государственных (муниципальных) нужд</t>
      </is>
    </nc>
  </rcc>
  <rcc rId="6749" sId="1">
    <nc r="B28" t="inlineStr">
      <is>
        <t>01002 S2870</t>
      </is>
    </nc>
  </rcc>
  <rcc rId="6750" sId="1">
    <nc r="C28" t="inlineStr">
      <is>
        <t>244</t>
      </is>
    </nc>
  </rcc>
  <rcc rId="6751" sId="1">
    <nc r="E28" t="inlineStr">
      <is>
        <t>01</t>
      </is>
    </nc>
  </rcc>
  <rcc rId="6752" sId="1">
    <nc r="F28" t="inlineStr">
      <is>
        <t>13</t>
      </is>
    </nc>
  </rcc>
  <rcc rId="6753" sId="1">
    <nc r="D28" t="inlineStr">
      <is>
        <t>973</t>
      </is>
    </nc>
  </rcc>
  <rcc rId="6754" sId="1" numFmtId="4">
    <nc r="G28">
      <v>25</v>
    </nc>
  </rcc>
  <rcc rId="6755" sId="1">
    <oc r="G24">
      <f>G25</f>
    </oc>
    <nc r="G24">
      <f>G25+G26+G27+G28</f>
    </nc>
  </rcc>
  <rcc rId="6756" sId="1" numFmtId="4">
    <oc r="G182">
      <v>6744.1</v>
    </oc>
    <nc r="G182">
      <v>7896.2</v>
    </nc>
  </rcc>
  <rcc rId="6757" sId="1" numFmtId="4">
    <oc r="G183">
      <v>2036.8</v>
    </oc>
    <nc r="G183">
      <v>2384.6999999999998</v>
    </nc>
  </rcc>
  <rcc rId="6758" sId="1" numFmtId="4">
    <oc r="G188">
      <f>1152.1</f>
    </oc>
    <nc r="G188">
      <v>0</v>
    </nc>
  </rcc>
  <rcc rId="6759" sId="1" numFmtId="4">
    <oc r="G189">
      <v>347.9</v>
    </oc>
    <nc r="G189">
      <v>0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Муниц.программы!$A$1:$H$399</formula>
    <oldFormula>Муниц.программы!$A$1:$G$399</oldFormula>
  </rdn>
  <rdn rId="0" localSheetId="1" customView="1" name="Z_272C1EAD_DEB4_4BA3_949E_3CEAABD41B19_.wvu.Rows" hidden="1" oldHidden="1">
    <formula>Муниц.программы!$314:$316</formula>
    <oldFormula>Муниц.программы!$314:$316</oldFormula>
  </rdn>
  <rdn rId="0" localSheetId="1" customView="1" name="Z_272C1EAD_DEB4_4BA3_949E_3CEAABD41B19_.wvu.FilterData" hidden="1" oldHidden="1">
    <formula>Муниц.программы!$A$18:$G$424</formula>
    <oldFormula>Муниц.программы!$A$18:$G$424</oldFormula>
  </rdn>
  <rcv guid="{272C1EAD-DEB4-4BA3-949E-3CEAABD41B19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>
    <oc r="G7" t="inlineStr">
      <is>
        <t>от "__" декабря 2023 № ___</t>
      </is>
    </oc>
    <nc r="G7" t="inlineStr">
      <is>
        <t>от "27" декабря  2023  № 310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9" sId="1" numFmtId="4">
    <oc r="G140">
      <v>13346.3</v>
    </oc>
    <nc r="G140">
      <v>12496</v>
    </nc>
  </rcc>
  <rfmt sheetId="1" sqref="G139">
    <dxf>
      <numFmt numFmtId="166" formatCode="#,##0.00000"/>
    </dxf>
  </rfmt>
  <rcc rId="5750" sId="1" numFmtId="4">
    <oc r="G236">
      <v>15463.252</v>
    </oc>
    <nc r="G236">
      <v>10159.152</v>
    </nc>
  </rcc>
  <rfmt sheetId="1" sqref="G236">
    <dxf>
      <fill>
        <patternFill>
          <bgColor theme="5" tint="0.79998168889431442"/>
        </patternFill>
      </fill>
    </dxf>
  </rfmt>
  <rcc rId="5751" sId="1" numFmtId="4">
    <oc r="G237">
      <v>42477.947999999997</v>
    </oc>
    <nc r="G237">
      <v>32170.648000000001</v>
    </nc>
  </rcc>
  <rfmt sheetId="1" sqref="G237">
    <dxf>
      <fill>
        <patternFill>
          <bgColor theme="5" tint="0.79998168889431442"/>
        </patternFill>
      </fill>
    </dxf>
  </rfmt>
  <rfmt sheetId="1" sqref="G139:G140">
    <dxf>
      <fill>
        <patternFill>
          <bgColor theme="5" tint="0.79998168889431442"/>
        </patternFill>
      </fill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 numFmtId="4">
    <oc r="G239">
      <v>5300</v>
    </oc>
    <nc r="G239">
      <v>7360.3</v>
    </nc>
  </rcc>
  <rfmt sheetId="1" sqref="G239">
    <dxf>
      <fill>
        <patternFill>
          <bgColor theme="5" tint="0.79998168889431442"/>
        </patternFill>
      </fill>
    </dxf>
  </rfmt>
  <rcc rId="5753" sId="1" numFmtId="4">
    <oc r="G240">
      <v>10200</v>
    </oc>
    <nc r="G240">
      <v>14200</v>
    </nc>
  </rcc>
  <rfmt sheetId="1" sqref="G240">
    <dxf>
      <fill>
        <patternFill>
          <bgColor theme="5" tint="0.79998168889431442"/>
        </patternFill>
      </fill>
    </dxf>
  </rfmt>
  <rcc rId="5754" sId="1" numFmtId="4">
    <oc r="G138">
      <v>12264.9</v>
    </oc>
    <nc r="G138">
      <v>10764.6</v>
    </nc>
  </rcc>
  <rfmt sheetId="1" sqref="G138">
    <dxf>
      <fill>
        <patternFill>
          <bgColor theme="5" tint="0.79998168889431442"/>
        </patternFill>
      </fill>
    </dxf>
  </rfmt>
  <rcc rId="5755" sId="1" numFmtId="4">
    <oc r="G132">
      <v>8883.5</v>
    </oc>
    <nc r="G132">
      <v>1500</v>
    </nc>
  </rcc>
  <rfmt sheetId="1" sqref="G132">
    <dxf>
      <fill>
        <patternFill>
          <bgColor theme="5" tint="0.79998168889431442"/>
        </patternFill>
      </fill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 numFmtId="4">
    <oc r="G233">
      <v>768.2</v>
    </oc>
    <nc r="G233">
      <v>3910.884</v>
    </nc>
  </rcc>
  <rfmt sheetId="1" sqref="G233">
    <dxf>
      <fill>
        <patternFill patternType="solid">
          <bgColor theme="5" tint="0.79998168889431442"/>
        </patternFill>
      </fill>
    </dxf>
  </rfmt>
  <rcc rId="5757" sId="1" numFmtId="4">
    <oc r="G234">
      <v>1557.5</v>
    </oc>
    <nc r="G234">
      <v>7864.8</v>
    </nc>
  </rcc>
  <rfmt sheetId="1" sqref="G234">
    <dxf>
      <fill>
        <patternFill patternType="solid">
          <bgColor theme="5" tint="0.79998168889431442"/>
        </patternFill>
      </fill>
    </dxf>
  </rfmt>
  <rfmt sheetId="1" sqref="G278">
    <dxf>
      <fill>
        <patternFill patternType="solid">
          <bgColor theme="6" tint="0.79998168889431442"/>
        </patternFill>
      </fill>
    </dxf>
  </rfmt>
  <rrc rId="5758" sId="1" ref="A235:XFD235" action="insertRow">
    <undo index="65535" exp="area" ref3D="1" dr="$A$261:$XFD$262" dn="Z_272C1EAD_DEB4_4BA3_949E_3CEAABD41B19_.wvu.Rows" sId="1"/>
  </rrc>
  <rcc rId="5759" sId="1">
    <nc r="A2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60" sId="1">
    <nc r="B235" t="inlineStr">
      <is>
        <t>10301 83030</t>
      </is>
    </nc>
  </rcc>
  <rcc rId="5761" sId="1" numFmtId="30">
    <nc r="D235">
      <v>969</v>
    </nc>
  </rcc>
  <rcc rId="5762" sId="1">
    <nc r="E235" t="inlineStr">
      <is>
        <t>07</t>
      </is>
    </nc>
  </rcc>
  <rcc rId="5763" sId="1">
    <nc r="F235" t="inlineStr">
      <is>
        <t>03</t>
      </is>
    </nc>
  </rcc>
  <rcc rId="5764" sId="1">
    <nc r="C235" t="inlineStr">
      <is>
        <t>622</t>
      </is>
    </nc>
  </rcc>
  <rfmt sheetId="1" sqref="G234" start="0" length="0">
    <dxf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rfmt>
  <rcc rId="5765" sId="1" numFmtId="4">
    <nc r="G235">
      <v>2810.8</v>
    </nc>
  </rcc>
  <rcc rId="5766" sId="1">
    <oc r="G232">
      <f>G233+G234</f>
    </oc>
    <nc r="G232">
      <f>G233+G234+G235</f>
    </nc>
  </rcc>
  <rcc rId="5767" sId="1" numFmtId="4">
    <oc r="G126">
      <v>8270.1</v>
    </oc>
    <nc r="G126">
      <v>8689.18</v>
    </nc>
  </rcc>
  <rfmt sheetId="1" sqref="G126">
    <dxf>
      <fill>
        <patternFill>
          <bgColor theme="5" tint="0.79998168889431442"/>
        </patternFill>
      </fill>
    </dxf>
  </rfmt>
  <rcc rId="5768" sId="1" numFmtId="4">
    <oc r="G134">
      <v>12942.4</v>
    </oc>
    <nc r="G134">
      <v>13598.245999999999</v>
    </nc>
  </rcc>
  <rfmt sheetId="1" sqref="G134">
    <dxf>
      <fill>
        <patternFill>
          <bgColor theme="5" tint="0.79998168889431442"/>
        </patternFill>
      </fill>
    </dxf>
  </rfmt>
  <rfmt sheetId="1" sqref="G18">
    <dxf>
      <fill>
        <patternFill patternType="solid">
          <bgColor theme="6" tint="0.79998168889431442"/>
        </patternFill>
      </fill>
    </dxf>
  </rfmt>
  <rfmt sheetId="1" sqref="G21">
    <dxf>
      <fill>
        <patternFill>
          <bgColor theme="6" tint="0.79998168889431442"/>
        </patternFill>
      </fill>
    </dxf>
  </rfmt>
  <rcc rId="5769" sId="1" numFmtId="4">
    <oc r="G24">
      <v>200</v>
    </oc>
    <nc r="G24">
      <v>214</v>
    </nc>
  </rcc>
  <rfmt sheetId="1" sqref="G24">
    <dxf>
      <fill>
        <patternFill patternType="solid">
          <bgColor theme="9" tint="0.79998168889431442"/>
        </patternFill>
      </fill>
    </dxf>
  </rfmt>
  <rcc rId="5770" sId="1" numFmtId="4">
    <oc r="G25">
      <v>650</v>
    </oc>
    <nc r="G25">
      <v>500</v>
    </nc>
  </rcc>
  <rfmt sheetId="1" sqref="G25">
    <dxf>
      <fill>
        <patternFill patternType="solid">
          <bgColor theme="5" tint="0.79998168889431442"/>
        </patternFill>
      </fill>
    </dxf>
  </rfmt>
  <rfmt sheetId="1" sqref="G31">
    <dxf>
      <fill>
        <patternFill patternType="solid">
          <bgColor theme="6" tint="0.79998168889431442"/>
        </patternFill>
      </fill>
    </dxf>
  </rfmt>
  <rcc rId="5771" sId="1">
    <oc r="B31" t="inlineStr">
      <is>
        <t>01004 82900</t>
      </is>
    </oc>
    <nc r="B31" t="inlineStr">
      <is>
        <t>01005 82900</t>
      </is>
    </nc>
  </rcc>
  <rcc rId="5772" sId="1">
    <oc r="B30" t="inlineStr">
      <is>
        <t>01004 82900</t>
      </is>
    </oc>
    <nc r="B30" t="inlineStr">
      <is>
        <t>01005 82900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Муниц.программы!$A$1:$G$339</formula>
    <oldFormula>Муниц.программы!$A$1:$G$339</oldFormula>
  </rdn>
  <rdn rId="0" localSheetId="1" customView="1" name="Z_F3937C05_AF36_47B9_8638_B7F3F20947C6_.wvu.FilterData" hidden="1" oldHidden="1">
    <formula>Муниц.программы!$A$14:$G$364</formula>
    <oldFormula>Муниц.программы!$A$14:$G$364</oldFormula>
  </rdn>
  <rcv guid="{F3937C05-AF36-47B9-8638-B7F3F20947C6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5" sId="1" ref="A32:XFD32" action="insertRow">
    <undo index="65535" exp="area" ref3D="1" dr="$A$262:$XFD$263" dn="Z_272C1EAD_DEB4_4BA3_949E_3CEAABD41B19_.wvu.Rows" sId="1"/>
  </rrc>
  <rrc rId="5776" sId="1" ref="A32:XFD32" action="insertRow">
    <undo index="65535" exp="area" ref3D="1" dr="$A$263:$XFD$264" dn="Z_272C1EAD_DEB4_4BA3_949E_3CEAABD41B19_.wvu.Rows" sId="1"/>
  </rrc>
  <rfmt sheetId="1" sqref="B32" start="0" length="2147483647">
    <dxf>
      <font>
        <i/>
      </font>
    </dxf>
  </rfmt>
  <rfmt sheetId="1" sqref="B32">
    <dxf>
      <numFmt numFmtId="3" formatCode="#,##0"/>
    </dxf>
  </rfmt>
  <rfmt sheetId="1" sqref="B32">
    <dxf>
      <numFmt numFmtId="30" formatCode="@"/>
    </dxf>
  </rfmt>
  <rcc rId="5777" sId="1" odxf="1" dxf="1">
    <nc r="B33" t="inlineStr">
      <is>
        <t>01006 82900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>
    <nc r="C33" t="inlineStr">
      <is>
        <t>244</t>
      </is>
    </nc>
  </rcc>
  <rcc rId="5779" sId="1">
    <nc r="D33" t="inlineStr">
      <is>
        <t>968</t>
      </is>
    </nc>
  </rcc>
  <rcc rId="5780" sId="1">
    <nc r="E33" t="inlineStr">
      <is>
        <t>01</t>
      </is>
    </nc>
  </rcc>
  <rcc rId="5781" sId="1">
    <nc r="F33" t="inlineStr">
      <is>
        <t>03</t>
      </is>
    </nc>
  </rcc>
  <rcc rId="5782" sId="1" numFmtId="4">
    <nc r="G33">
      <v>100</v>
    </nc>
  </rcc>
  <rfmt sheetId="1" sqref="G33">
    <dxf>
      <fill>
        <patternFill>
          <bgColor theme="5" tint="0.79998168889431442"/>
        </patternFill>
      </fill>
    </dxf>
  </rfmt>
  <rfmt sheetId="1" sqref="A32:A33">
    <dxf>
      <fill>
        <patternFill patternType="solid">
          <bgColor theme="5" tint="0.79998168889431442"/>
        </patternFill>
      </fill>
    </dxf>
  </rfmt>
  <rcc rId="5783" sId="1" xfDxf="1" dxf="1">
    <nc r="A32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c rId="5784" sId="1" xfDxf="1" dxf="1">
    <nc r="A33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785" sId="1" ref="A32:XFD32" action="insertRow">
    <undo index="65535" exp="area" ref3D="1" dr="$A$264:$XFD$265" dn="Z_272C1EAD_DEB4_4BA3_949E_3CEAABD41B19_.wvu.Rows" sId="1"/>
  </rrc>
  <rcc rId="5786" sId="1" odxf="1" dxf="1">
    <nc r="B32" t="inlineStr">
      <is>
        <t>01006 00000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87" sId="1">
    <nc r="B33" t="inlineStr">
      <is>
        <t>01006 82900</t>
      </is>
    </nc>
  </rcc>
  <rcc rId="5788" sId="1">
    <nc r="D33" t="inlineStr">
      <is>
        <t>968</t>
      </is>
    </nc>
  </rcc>
  <rcc rId="5789" sId="1">
    <nc r="E33" t="inlineStr">
      <is>
        <t>01</t>
      </is>
    </nc>
  </rcc>
  <rcc rId="5790" sId="1">
    <nc r="F33" t="inlineStr">
      <is>
        <t>03</t>
      </is>
    </nc>
  </rcc>
  <rfmt sheetId="1" sqref="D33:F33" start="0" length="2147483647">
    <dxf>
      <font>
        <i/>
      </font>
    </dxf>
  </rfmt>
  <rfmt sheetId="1" sqref="G33">
    <dxf>
      <fill>
        <patternFill>
          <bgColor theme="5" tint="0.79998168889431442"/>
        </patternFill>
      </fill>
    </dxf>
  </rfmt>
  <rcc rId="5791" sId="1" numFmtId="4">
    <nc r="G33">
      <f>G34</f>
    </nc>
  </rcc>
  <rfmt sheetId="1" sqref="G32">
    <dxf>
      <fill>
        <patternFill>
          <bgColor theme="5" tint="0.79998168889431442"/>
        </patternFill>
      </fill>
    </dxf>
  </rfmt>
  <rcc rId="5792" sId="1">
    <nc r="G32">
      <f>G33</f>
    </nc>
  </rcc>
  <rcc rId="5793" sId="1" odxf="1" dxf="1">
    <nc r="D3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4" sId="1" odxf="1" dxf="1">
    <nc r="E3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5" sId="1" odxf="1" dxf="1">
    <nc r="F3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6" sId="1" xfDxf="1" dxf="1">
    <nc r="A32" t="inlineStr">
      <is>
        <t>Основное мероприятие "Муниципальный форум "Малая Родина - сила России"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Муниц.программы!$A$1:$G$342</formula>
    <oldFormula>Муниц.программы!$A$1:$G$342</oldFormula>
  </rdn>
  <rdn rId="0" localSheetId="1" customView="1" name="Z_F3937C05_AF36_47B9_8638_B7F3F20947C6_.wvu.FilterData" hidden="1" oldHidden="1">
    <formula>Муниц.программы!$A$14:$G$367</formula>
    <oldFormula>Муниц.программы!$A$14:$G$367</oldFormula>
  </rdn>
  <rcv guid="{F3937C05-AF36-47B9-8638-B7F3F20947C6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">
    <dxf>
      <fill>
        <patternFill patternType="solid">
          <bgColor theme="6" tint="0.79998168889431442"/>
        </patternFill>
      </fill>
    </dxf>
  </rfmt>
  <rfmt sheetId="1" sqref="G40">
    <dxf>
      <fill>
        <patternFill patternType="solid">
          <bgColor theme="6" tint="0.79998168889431442"/>
        </patternFill>
      </fill>
    </dxf>
  </rfmt>
  <rfmt sheetId="1" sqref="G41">
    <dxf>
      <fill>
        <patternFill patternType="solid">
          <bgColor theme="6" tint="0.79998168889431442"/>
        </patternFill>
      </fill>
    </dxf>
  </rfmt>
  <rfmt sheetId="1" sqref="G42">
    <dxf>
      <fill>
        <patternFill patternType="solid">
          <bgColor theme="6" tint="0.79998168889431442"/>
        </patternFill>
      </fill>
    </dxf>
  </rfmt>
  <rfmt sheetId="1" sqref="G43">
    <dxf>
      <fill>
        <patternFill patternType="solid">
          <bgColor theme="6" tint="0.79998168889431442"/>
        </patternFill>
      </fill>
    </dxf>
  </rfmt>
  <rfmt sheetId="1" sqref="G47">
    <dxf>
      <fill>
        <patternFill patternType="solid">
          <bgColor theme="6" tint="0.79998168889431442"/>
        </patternFill>
      </fill>
    </dxf>
  </rfmt>
  <rfmt sheetId="1" sqref="G49">
    <dxf>
      <fill>
        <patternFill>
          <bgColor theme="6" tint="0.79998168889431442"/>
        </patternFill>
      </fill>
    </dxf>
  </rfmt>
  <rrc rId="5799" sId="1" ref="A48:XFD48" action="insertRow">
    <undo index="65535" exp="area" ref3D="1" dr="$A$265:$XFD$266" dn="Z_272C1EAD_DEB4_4BA3_949E_3CEAABD41B19_.wvu.Rows" sId="1"/>
  </rrc>
  <rrc rId="5800" sId="1" ref="A48:XFD48" action="insertRow">
    <undo index="65535" exp="area" ref3D="1" dr="$A$266:$XFD$267" dn="Z_272C1EAD_DEB4_4BA3_949E_3CEAABD41B19_.wvu.Rows" sId="1"/>
  </rrc>
  <rrc rId="5801" sId="1" ref="A48:XFD48" action="insertRow">
    <undo index="65535" exp="area" ref3D="1" dr="$A$267:$XFD$268" dn="Z_272C1EAD_DEB4_4BA3_949E_3CEAABD41B19_.wvu.Rows" sId="1"/>
  </rrc>
  <rcc rId="5802" sId="1">
    <nc r="B50" t="inlineStr">
      <is>
        <t>0220163010</t>
      </is>
    </nc>
  </rcc>
  <rcc rId="5803" sId="1">
    <nc r="C50" t="inlineStr">
      <is>
        <t>540</t>
      </is>
    </nc>
  </rcc>
  <rcc rId="5804" sId="1">
    <nc r="D50" t="inlineStr">
      <is>
        <t>970</t>
      </is>
    </nc>
  </rcc>
  <rcc rId="5805" sId="1">
    <nc r="E50" t="inlineStr">
      <is>
        <t>14</t>
      </is>
    </nc>
  </rcc>
  <rcc rId="5806" sId="1">
    <nc r="F50" t="inlineStr">
      <is>
        <t>03</t>
      </is>
    </nc>
  </rcc>
  <rfmt sheetId="1" sqref="G50">
    <dxf>
      <fill>
        <patternFill>
          <bgColor theme="9" tint="0.79998168889431442"/>
        </patternFill>
      </fill>
    </dxf>
  </rfmt>
  <rcc rId="5807" sId="1" numFmtId="4">
    <nc r="G50">
      <v>32654.13121</v>
    </nc>
  </rcc>
  <rcc rId="5808" sId="1">
    <nc r="B49" t="inlineStr">
      <is>
        <t>0220163010</t>
      </is>
    </nc>
  </rcc>
  <rcc rId="5809" sId="1">
    <nc r="D49" t="inlineStr">
      <is>
        <t>970</t>
      </is>
    </nc>
  </rcc>
  <rcc rId="5810" sId="1">
    <nc r="E49" t="inlineStr">
      <is>
        <t>14</t>
      </is>
    </nc>
  </rcc>
  <rcc rId="5811" sId="1">
    <nc r="F49" t="inlineStr">
      <is>
        <t>03</t>
      </is>
    </nc>
  </rcc>
  <rfmt sheetId="1" sqref="B49:F49" start="0" length="2147483647">
    <dxf>
      <font>
        <i/>
      </font>
    </dxf>
  </rfmt>
  <rcc rId="5812" sId="1">
    <nc r="G49">
      <f>G50</f>
    </nc>
  </rcc>
  <rfmt sheetId="1" sqref="G49" start="0" length="2147483647">
    <dxf>
      <font>
        <i/>
      </font>
    </dxf>
  </rfmt>
  <rfmt sheetId="1" sqref="G49">
    <dxf>
      <fill>
        <patternFill>
          <bgColor theme="9" tint="0.79998168889431442"/>
        </patternFill>
      </fill>
    </dxf>
  </rfmt>
  <rcc rId="5813" sId="1">
    <nc r="G48">
      <f>G49</f>
    </nc>
  </rcc>
  <rfmt sheetId="1" sqref="G48:G50">
    <dxf>
      <fill>
        <patternFill>
          <bgColor theme="5" tint="0.79998168889431442"/>
        </patternFill>
      </fill>
    </dxf>
  </rfmt>
  <rfmt sheetId="1" sqref="A48:A50">
    <dxf>
      <fill>
        <patternFill patternType="solid">
          <bgColor theme="5" tint="0.79998168889431442"/>
        </patternFill>
      </fill>
    </dxf>
  </rfmt>
  <rfmt sheetId="1" sqref="G56">
    <dxf>
      <fill>
        <patternFill>
          <bgColor theme="6" tint="0.79998168889431442"/>
        </patternFill>
      </fill>
    </dxf>
  </rfmt>
  <rcc rId="5814" sId="1" numFmtId="4">
    <oc r="G60">
      <v>400</v>
    </oc>
    <nc r="G60">
      <v>108</v>
    </nc>
  </rcc>
  <rfmt sheetId="1" sqref="G60">
    <dxf>
      <fill>
        <patternFill patternType="solid">
          <bgColor theme="9" tint="0.79998168889431442"/>
        </patternFill>
      </fill>
    </dxf>
  </rfmt>
  <rrc rId="5815" sId="1" ref="A61:XFD61" action="insertRow">
    <undo index="65535" exp="area" ref3D="1" dr="$A$268:$XFD$269" dn="Z_272C1EAD_DEB4_4BA3_949E_3CEAABD41B19_.wvu.Rows" sId="1"/>
  </rrc>
  <rrc rId="5816" sId="1" ref="A61:XFD61" action="insertRow">
    <undo index="65535" exp="area" ref3D="1" dr="$A$269:$XFD$270" dn="Z_272C1EAD_DEB4_4BA3_949E_3CEAABD41B19_.wvu.Rows" sId="1"/>
  </rrc>
  <rcc rId="5817" sId="1">
    <nc r="B62" t="inlineStr">
      <is>
        <t>03001S2E80</t>
      </is>
    </nc>
  </rcc>
  <rcc rId="5818" sId="1">
    <nc r="C62" t="inlineStr">
      <is>
        <t>244</t>
      </is>
    </nc>
  </rcc>
  <rcc rId="5819" sId="1">
    <nc r="D62" t="inlineStr">
      <is>
        <t>968</t>
      </is>
    </nc>
  </rcc>
  <rcc rId="5820" sId="1">
    <nc r="E62" t="inlineStr">
      <is>
        <t>04</t>
      </is>
    </nc>
  </rcc>
  <rcc rId="5821" sId="1">
    <nc r="F62" t="inlineStr">
      <is>
        <t>12</t>
      </is>
    </nc>
  </rcc>
  <rcc rId="5822" sId="1" numFmtId="4">
    <nc r="G62">
      <v>262</v>
    </nc>
  </rcc>
  <rcc rId="5823" sId="1">
    <nc r="B61" t="inlineStr">
      <is>
        <t>03001S2E80</t>
      </is>
    </nc>
  </rcc>
  <rfmt sheetId="1" sqref="B61" start="0" length="2147483647">
    <dxf>
      <font>
        <i/>
      </font>
    </dxf>
  </rfmt>
  <rcc rId="5824" sId="1">
    <nc r="D61" t="inlineStr">
      <is>
        <t>968</t>
      </is>
    </nc>
  </rcc>
  <rcc rId="5825" sId="1">
    <nc r="E61" t="inlineStr">
      <is>
        <t>04</t>
      </is>
    </nc>
  </rcc>
  <rcc rId="5826" sId="1">
    <nc r="F61" t="inlineStr">
      <is>
        <t>12</t>
      </is>
    </nc>
  </rcc>
  <rfmt sheetId="1" sqref="D61:F61" start="0" length="2147483647">
    <dxf>
      <font>
        <i/>
      </font>
    </dxf>
  </rfmt>
  <rfmt sheetId="1" sqref="A61:A62">
    <dxf>
      <fill>
        <patternFill>
          <bgColor theme="5" tint="0.79998168889431442"/>
        </patternFill>
      </fill>
    </dxf>
  </rfmt>
  <rrc rId="5827" sId="1" ref="A63:XFD63" action="insertRow">
    <undo index="65535" exp="area" ref3D="1" dr="$A$270:$XFD$271" dn="Z_272C1EAD_DEB4_4BA3_949E_3CEAABD41B19_.wvu.Rows" sId="1"/>
  </rrc>
  <rrc rId="5828" sId="1" ref="A63:XFD63" action="insertRow">
    <undo index="65535" exp="area" ref3D="1" dr="$A$271:$XFD$272" dn="Z_272C1EAD_DEB4_4BA3_949E_3CEAABD41B19_.wvu.Rows" sId="1"/>
  </rrc>
  <rcc rId="5829" sId="1">
    <nc r="B64" t="inlineStr">
      <is>
        <t>03002S2610</t>
      </is>
    </nc>
  </rcc>
  <rcc rId="5830" sId="1">
    <nc r="C64" t="inlineStr">
      <is>
        <t>622</t>
      </is>
    </nc>
  </rcc>
  <rcc rId="5831" sId="1">
    <nc r="D63" t="inlineStr">
      <is>
        <t>968</t>
      </is>
    </nc>
  </rcc>
  <rcc rId="5832" sId="1">
    <nc r="E63" t="inlineStr">
      <is>
        <t>04</t>
      </is>
    </nc>
  </rcc>
  <rcc rId="5833" sId="1">
    <nc r="F63" t="inlineStr">
      <is>
        <t>12</t>
      </is>
    </nc>
  </rcc>
  <rcc rId="5834" sId="1">
    <nc r="D64" t="inlineStr">
      <is>
        <t>968</t>
      </is>
    </nc>
  </rcc>
  <rcc rId="5835" sId="1">
    <nc r="E64" t="inlineStr">
      <is>
        <t>04</t>
      </is>
    </nc>
  </rcc>
  <rcc rId="5836" sId="1">
    <nc r="F64" t="inlineStr">
      <is>
        <t>12</t>
      </is>
    </nc>
  </rcc>
  <rfmt sheetId="1" sqref="D63:F63" start="0" length="2147483647">
    <dxf>
      <font>
        <i/>
      </font>
    </dxf>
  </rfmt>
  <rcc rId="5837" sId="1">
    <nc r="B63" t="inlineStr">
      <is>
        <t>03002S2610</t>
      </is>
    </nc>
  </rcc>
  <rfmt sheetId="1" sqref="B63" start="0" length="2147483647">
    <dxf>
      <font>
        <i/>
      </font>
    </dxf>
  </rfmt>
  <rcc rId="5838" sId="1" numFmtId="4">
    <nc r="G64">
      <v>4483</v>
    </nc>
  </rcc>
  <rcc rId="5839" sId="1">
    <nc r="G63">
      <f>G64</f>
    </nc>
  </rcc>
  <rcc rId="5840" sId="1">
    <nc r="G61">
      <f>G62</f>
    </nc>
  </rcc>
  <rfmt sheetId="1" sqref="G61" start="0" length="2147483647">
    <dxf>
      <font>
        <i/>
      </font>
    </dxf>
  </rfmt>
  <rfmt sheetId="1" sqref="G63" start="0" length="2147483647">
    <dxf>
      <font>
        <i/>
      </font>
    </dxf>
  </rfmt>
  <rfmt sheetId="1" sqref="G69">
    <dxf>
      <fill>
        <patternFill patternType="solid">
          <bgColor theme="6" tint="0.79998168889431442"/>
        </patternFill>
      </fill>
    </dxf>
  </rfmt>
  <rfmt sheetId="1" sqref="G70">
    <dxf>
      <fill>
        <patternFill patternType="solid">
          <bgColor theme="6" tint="0.79998168889431442"/>
        </patternFill>
      </fill>
    </dxf>
  </rfmt>
  <rfmt sheetId="1" sqref="G71">
    <dxf>
      <fill>
        <patternFill patternType="solid">
          <bgColor theme="6" tint="0.79998168889431442"/>
        </patternFill>
      </fill>
    </dxf>
  </rfmt>
  <rfmt sheetId="1" sqref="G73">
    <dxf>
      <fill>
        <patternFill patternType="solid">
          <bgColor theme="6" tint="0.79998168889431442"/>
        </patternFill>
      </fill>
    </dxf>
  </rfmt>
  <rcc rId="5841" sId="1" xfDxf="1" dxf="1">
    <nc r="A49" t="inlineStr">
      <is>
        <t>Иные межбюджетные трансферты на прочие мероприятия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9" start="0" length="2147483647">
    <dxf>
      <font>
        <i/>
      </font>
    </dxf>
  </rfmt>
  <rrc rId="5842" sId="1" ref="A48:XFD48" action="deleteRow">
    <undo index="65535" exp="area" ref3D="1" dr="$A$272:$XFD$273" dn="Z_272C1EAD_DEB4_4BA3_949E_3CEAABD41B19_.wvu.Rows" sId="1"/>
    <rfmt sheetId="1" xfDxf="1" sqref="A48:XFD48" start="0" length="0">
      <dxf>
        <font>
          <b/>
          <name val="Times New Roman CYR"/>
          <family val="1"/>
        </font>
        <alignment wrapText="1"/>
      </dxf>
    </rfmt>
    <rfmt sheetId="1" sqref="A48" start="0" length="0">
      <dxf>
        <font>
          <b val="0"/>
          <name val="Times New Roman"/>
          <family val="1"/>
        </font>
        <fill>
          <patternFill patternType="solid">
            <bgColor theme="5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">
        <f>G49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843" sId="1" xfDxf="1" dxf="1">
    <nc r="A49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4" sId="1" xfDxf="1" dxf="1">
    <nc r="A60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0" start="0" length="2147483647">
    <dxf>
      <font>
        <i/>
      </font>
    </dxf>
  </rfmt>
  <rcc rId="5845" sId="1" xfDxf="1" dxf="1">
    <nc r="A6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2" start="0" length="2147483647">
    <dxf>
      <font>
        <i/>
      </font>
    </dxf>
  </rfmt>
  <rcc rId="5846" sId="1" xfDxf="1" dxf="1">
    <nc r="A61" t="inlineStr">
      <is>
        <t>Прочая закупка товаров, работ и услуг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7" sId="1" xfDxf="1" dxf="1">
    <nc r="A6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73">
    <dxf>
      <fill>
        <patternFill patternType="solid">
          <bgColor theme="6" tint="0.79998168889431442"/>
        </patternFill>
      </fill>
    </dxf>
  </rfmt>
  <rcc rId="5848" sId="1" numFmtId="4">
    <oc r="G76">
      <v>260</v>
    </oc>
    <nc r="G76">
      <v>587.30038999999999</v>
    </nc>
  </rcc>
  <rfmt sheetId="1" sqref="G76">
    <dxf>
      <fill>
        <patternFill patternType="solid">
          <bgColor theme="9" tint="0.79998168889431442"/>
        </patternFill>
      </fill>
    </dxf>
  </rfmt>
  <rcc rId="5849" sId="1" xfDxf="1" dxf="1">
    <oc r="A77" t="inlineStr">
      <is>
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</is>
    </oc>
    <nc r="A77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77" start="0" length="2147483647">
    <dxf>
      <font>
        <i val="0"/>
      </font>
    </dxf>
  </rfmt>
  <rfmt sheetId="1" sqref="A77" start="0" length="2147483647">
    <dxf>
      <font>
        <i/>
      </font>
    </dxf>
  </rfmt>
  <rcc rId="5850" sId="1">
    <oc r="B77" t="inlineStr">
      <is>
        <t>04103 S2310</t>
      </is>
    </oc>
    <nc r="B77" t="inlineStr">
      <is>
        <t>04103S5110</t>
      </is>
    </nc>
  </rcc>
  <rcc rId="5851" sId="1" numFmtId="4">
    <oc r="G77">
      <f>G78</f>
    </oc>
    <nc r="G77">
      <v>690.04499999999996</v>
    </nc>
  </rcc>
  <rcc rId="5852" sId="1" odxf="1" dxf="1">
    <oc r="B78" t="inlineStr">
      <is>
        <t>04103 S2310</t>
      </is>
    </oc>
    <nc r="B78" t="inlineStr">
      <is>
        <t>04103S5110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78" start="0" length="2147483647">
    <dxf>
      <font>
        <i val="0"/>
      </font>
    </dxf>
  </rfmt>
  <rcc rId="5853" sId="1" numFmtId="4">
    <oc r="G78">
      <f>120+30</f>
    </oc>
    <nc r="G78">
      <v>690.04499999999996</v>
    </nc>
  </rcc>
  <rfmt sheetId="1" sqref="G78">
    <dxf>
      <fill>
        <patternFill>
          <bgColor theme="5" tint="0.79998168889431442"/>
        </patternFill>
      </fill>
    </dxf>
  </rfmt>
  <rfmt sheetId="1" sqref="A77:A78">
    <dxf>
      <fill>
        <patternFill>
          <bgColor theme="5" tint="0.79998168889431442"/>
        </patternFill>
      </fill>
    </dxf>
  </rfmt>
  <rrc rId="5854" sId="1" ref="A79:XFD79" action="deleteRow">
    <undo index="65535" exp="ref" v="1" dr="G79" r="G74" sId="1"/>
    <undo index="65535" exp="area" ref3D="1" dr="$A$271:$XFD$272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9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9">
        <f>G80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55" sId="1" ref="A79:XFD79" action="deleteRow">
    <undo index="65535" exp="area" ref3D="1" dr="$A$270:$XFD$271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79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9">
        <v>690.00225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82">
    <dxf>
      <fill>
        <patternFill patternType="solid">
          <bgColor theme="6" tint="0.79998168889431442"/>
        </patternFill>
      </fill>
    </dxf>
  </rfmt>
  <rcc rId="5856" sId="1" numFmtId="4">
    <oc r="G87">
      <v>13681.4</v>
    </oc>
    <nc r="G87">
      <v>15572.654189999999</v>
    </nc>
  </rcc>
  <rfmt sheetId="1" sqref="G87">
    <dxf>
      <fill>
        <patternFill>
          <bgColor theme="9" tint="0.79998168889431442"/>
        </patternFill>
      </fill>
    </dxf>
  </rfmt>
  <rrc rId="5857" sId="1" ref="A87:XFD87" action="insertRow">
    <undo index="65535" exp="area" ref3D="1" dr="$A$269:$XFD$270" dn="Z_272C1EAD_DEB4_4BA3_949E_3CEAABD41B19_.wvu.Rows" sId="1"/>
  </rrc>
  <rcc rId="5858" sId="1" xfDxf="1" dxf="1">
    <nc r="A87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7" start="0" length="2147483647">
    <dxf>
      <font>
        <i val="0"/>
      </font>
    </dxf>
  </rfmt>
  <rcc rId="5859" sId="1">
    <nc r="B87" t="inlineStr">
      <is>
        <t>04304743Д0</t>
      </is>
    </nc>
  </rcc>
  <rfmt sheetId="1" sqref="B87" start="0" length="2147483647">
    <dxf>
      <font>
        <i val="0"/>
      </font>
    </dxf>
  </rfmt>
  <rcc rId="5860" sId="1">
    <nc r="C87" t="inlineStr">
      <is>
        <t>244</t>
      </is>
    </nc>
  </rcc>
  <rcc rId="5861" sId="1">
    <nc r="D87" t="inlineStr">
      <is>
        <t>977</t>
      </is>
    </nc>
  </rcc>
  <rcc rId="5862" sId="1">
    <nc r="E87" t="inlineStr">
      <is>
        <t>04</t>
      </is>
    </nc>
  </rcc>
  <rcc rId="5863" sId="1">
    <nc r="F87" t="inlineStr">
      <is>
        <t>09</t>
      </is>
    </nc>
  </rcc>
  <rcc rId="5864" sId="1" numFmtId="4">
    <nc r="G87">
      <v>4750</v>
    </nc>
  </rcc>
  <rfmt sheetId="1" sqref="G87" start="0" length="2147483647">
    <dxf>
      <font>
        <i val="0"/>
      </font>
    </dxf>
  </rfmt>
  <rfmt sheetId="1" sqref="G85" start="0" length="2147483647">
    <dxf>
      <font>
        <i/>
      </font>
    </dxf>
  </rfmt>
  <rfmt sheetId="1" sqref="G87">
    <dxf>
      <fill>
        <patternFill patternType="solid">
          <bgColor theme="5" tint="-0.249977111117893"/>
        </patternFill>
      </fill>
    </dxf>
  </rfmt>
  <rfmt sheetId="1" sqref="G87">
    <dxf>
      <fill>
        <patternFill>
          <bgColor theme="5" tint="0.79998168889431442"/>
        </patternFill>
      </fill>
    </dxf>
  </rfmt>
  <rcc rId="5865" sId="1" numFmtId="4">
    <oc r="G90">
      <v>162122.6</v>
    </oc>
    <nc r="G90">
      <v>77319.59</v>
    </nc>
  </rcc>
  <rfmt sheetId="1" sqref="G90">
    <dxf>
      <fill>
        <patternFill>
          <bgColor theme="9" tint="0.79998168889431442"/>
        </patternFill>
      </fill>
    </dxf>
  </rfmt>
  <rrc rId="5866" sId="1" ref="A91:XFD91" action="insertRow">
    <undo index="65535" exp="area" ref3D="1" dr="$A$270:$XFD$271" dn="Z_272C1EAD_DEB4_4BA3_949E_3CEAABD41B19_.wvu.Rows" sId="1"/>
  </rrc>
  <rfmt sheetId="1" sqref="A9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867" sId="1">
    <nc r="B91" t="inlineStr">
      <is>
        <t>04304 S21Д0</t>
      </is>
    </nc>
  </rcc>
  <rcc rId="5868" sId="1">
    <nc r="C91" t="inlineStr">
      <is>
        <t>540</t>
      </is>
    </nc>
  </rcc>
  <rcc rId="5869" sId="1">
    <nc r="D91" t="inlineStr">
      <is>
        <t>971</t>
      </is>
    </nc>
  </rcc>
  <rcc rId="5870" sId="1">
    <nc r="E91" t="inlineStr">
      <is>
        <t>04</t>
      </is>
    </nc>
  </rcc>
  <rcc rId="5871" sId="1">
    <nc r="F91" t="inlineStr">
      <is>
        <t>09</t>
      </is>
    </nc>
  </rcc>
  <rcc rId="5872" sId="1" numFmtId="4">
    <nc r="G91">
      <v>735.98</v>
    </nc>
  </rcc>
  <rfmt sheetId="1" sqref="G91">
    <dxf>
      <fill>
        <patternFill>
          <bgColor theme="5" tint="0.79998168889431442"/>
        </patternFill>
      </fill>
    </dxf>
  </rfmt>
  <rcc rId="5873" sId="1" xfDxf="1" dxf="1">
    <nc r="A91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4" sId="1">
    <oc r="G86">
      <f>SUM(G88)</f>
    </oc>
    <nc r="G86">
      <f>SUM(G87:G88)</f>
    </nc>
  </rcc>
  <rrc rId="5875" sId="1" ref="A92:XFD92" action="insertRow">
    <undo index="65535" exp="area" ref3D="1" dr="$A$271:$XFD$272" dn="Z_272C1EAD_DEB4_4BA3_949E_3CEAABD41B19_.wvu.Rows" sId="1"/>
  </rrc>
  <rcc rId="5876" sId="1" odxf="1" dxf="1">
    <nc r="A92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7" sId="1">
    <nc r="B92" t="inlineStr">
      <is>
        <t>04304 S21Д0</t>
      </is>
    </nc>
  </rcc>
  <rcc rId="5878" sId="1">
    <nc r="C92" t="inlineStr">
      <is>
        <t>540</t>
      </is>
    </nc>
  </rcc>
  <rcc rId="5879" sId="1">
    <nc r="E92" t="inlineStr">
      <is>
        <t>04</t>
      </is>
    </nc>
  </rcc>
  <rcc rId="5880" sId="1">
    <nc r="F92" t="inlineStr">
      <is>
        <t>09</t>
      </is>
    </nc>
  </rcc>
  <rcc rId="5881" sId="1">
    <nc r="D92" t="inlineStr">
      <is>
        <t>977</t>
      </is>
    </nc>
  </rcc>
  <rcc rId="5882" sId="1" numFmtId="4">
    <nc r="G92">
      <v>86408.7</v>
    </nc>
  </rcc>
  <rcc rId="5883" sId="1">
    <oc r="G89">
      <f>G90</f>
    </oc>
    <nc r="G89">
      <f>G90+G91+G92</f>
    </nc>
  </rcc>
  <rfmt sheetId="1" sqref="G96">
    <dxf>
      <fill>
        <patternFill patternType="solid">
          <bgColor theme="6" tint="0.79998168889431442"/>
        </patternFill>
      </fill>
    </dxf>
  </rfmt>
  <rfmt sheetId="1" sqref="G97">
    <dxf>
      <fill>
        <patternFill patternType="solid">
          <bgColor theme="6" tint="0.79998168889431442"/>
        </patternFill>
      </fill>
    </dxf>
  </rfmt>
  <rrc rId="5884" sId="1" ref="A100:XFD100" action="insertRow">
    <undo index="65535" exp="area" ref3D="1" dr="$A$272:$XFD$273" dn="Z_272C1EAD_DEB4_4BA3_949E_3CEAABD41B19_.wvu.Rows" sId="1"/>
  </rrc>
  <rrc rId="5885" sId="1" ref="A100:XFD100" action="insertRow">
    <undo index="65535" exp="area" ref3D="1" dr="$A$273:$XFD$274" dn="Z_272C1EAD_DEB4_4BA3_949E_3CEAABD41B19_.wvu.Rows" sId="1"/>
  </rrc>
  <rrc rId="5886" sId="1" ref="A100:XFD100" action="insertRow">
    <undo index="65535" exp="area" ref3D="1" dr="$A$274:$XFD$275" dn="Z_272C1EAD_DEB4_4BA3_949E_3CEAABD41B19_.wvu.Rows" sId="1"/>
  </rrc>
  <rrc rId="5887" sId="1" ref="A100:XFD100" action="insertRow">
    <undo index="65535" exp="area" ref3D="1" dr="$A$275:$XFD$276" dn="Z_272C1EAD_DEB4_4BA3_949E_3CEAABD41B19_.wvu.Rows" sId="1"/>
  </rrc>
  <rcc rId="5888" sId="1" xfDxf="1" dxf="1">
    <nc r="A10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89" sId="1">
    <nc r="B100" t="inlineStr">
      <is>
        <t>0601082900</t>
      </is>
    </nc>
  </rcc>
  <rfmt sheetId="1" sqref="A100" start="0" length="2147483647">
    <dxf>
      <font>
        <i val="0"/>
      </font>
    </dxf>
  </rfmt>
  <rfmt sheetId="1" sqref="B100" start="0" length="2147483647">
    <dxf>
      <font>
        <i val="0"/>
      </font>
    </dxf>
  </rfmt>
  <rcc rId="5890" sId="1">
    <nc r="D100" t="inlineStr">
      <is>
        <t>976</t>
      </is>
    </nc>
  </rcc>
  <rcc rId="5891" sId="1">
    <nc r="E100" t="inlineStr">
      <is>
        <t>04</t>
      </is>
    </nc>
  </rcc>
  <rcc rId="5892" sId="1">
    <nc r="F100" t="inlineStr">
      <is>
        <t>05</t>
      </is>
    </nc>
  </rcc>
  <rfmt sheetId="1" sqref="G100" start="0" length="2147483647">
    <dxf>
      <font>
        <i/>
      </font>
    </dxf>
  </rfmt>
  <rfmt sheetId="1" sqref="A100:F100" start="0" length="2147483647">
    <dxf>
      <font>
        <i/>
      </font>
    </dxf>
  </rfmt>
  <rcc rId="5893" sId="1">
    <nc r="C101" t="inlineStr">
      <is>
        <t>244</t>
      </is>
    </nc>
  </rcc>
  <rcc rId="5894" sId="1" odxf="1" dxf="1">
    <nc r="D101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5" sId="1">
    <nc r="E101" t="inlineStr">
      <is>
        <t>04</t>
      </is>
    </nc>
  </rcc>
  <rcc rId="5896" sId="1">
    <nc r="F101" t="inlineStr">
      <is>
        <t>05</t>
      </is>
    </nc>
  </rcc>
  <rfmt sheetId="1" sqref="C101:F101" start="0" length="2147483647">
    <dxf>
      <font>
        <i val="0"/>
      </font>
    </dxf>
  </rfmt>
  <rcc rId="5897" sId="1" numFmtId="4">
    <nc r="G101">
      <v>100</v>
    </nc>
  </rcc>
  <rcc rId="5898" sId="1">
    <nc r="B101" t="inlineStr">
      <is>
        <t>0601082900</t>
      </is>
    </nc>
  </rcc>
  <rfmt sheetId="1" sqref="B101" start="0" length="2147483647">
    <dxf>
      <font>
        <i val="0"/>
      </font>
    </dxf>
  </rfmt>
  <rcc rId="5899" sId="1" xfDxf="1" dxf="1">
    <nc r="A101" t="inlineStr">
      <is>
        <t>Прочая закупка товаров, работ и услуг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1" start="0" length="2147483647">
    <dxf>
      <font>
        <i val="0"/>
      </font>
    </dxf>
  </rfmt>
  <rcc rId="5900" sId="1" xfDxf="1" dxf="1">
    <nc r="A102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01" sId="1">
    <nc r="B102" t="inlineStr">
      <is>
        <t>06020L5760</t>
      </is>
    </nc>
  </rcc>
  <rcc rId="5902" sId="1">
    <nc r="D102" t="inlineStr">
      <is>
        <t>977</t>
      </is>
    </nc>
  </rcc>
  <rcc rId="5903" sId="1">
    <nc r="E102" t="inlineStr">
      <is>
        <t>10</t>
      </is>
    </nc>
  </rcc>
  <rcc rId="5904" sId="1">
    <nc r="F102" t="inlineStr">
      <is>
        <t>03</t>
      </is>
    </nc>
  </rcc>
  <rcc rId="5905" sId="1" numFmtId="4">
    <nc r="G100">
      <f>G101</f>
    </nc>
  </rcc>
  <rcc rId="5906" sId="1">
    <oc r="G99">
      <f>G104</f>
    </oc>
    <nc r="G99">
      <f>G100+G102+G104</f>
    </nc>
  </rcc>
  <rcc rId="5907" sId="1">
    <nc r="B103" t="inlineStr">
      <is>
        <t>06020L5760</t>
      </is>
    </nc>
  </rcc>
  <rcc rId="5908" sId="1">
    <nc r="D103" t="inlineStr">
      <is>
        <t>977</t>
      </is>
    </nc>
  </rcc>
  <rcc rId="5909" sId="1">
    <nc r="E103" t="inlineStr">
      <is>
        <t>10</t>
      </is>
    </nc>
  </rcc>
  <rcc rId="5910" sId="1">
    <nc r="F103" t="inlineStr">
      <is>
        <t>03</t>
      </is>
    </nc>
  </rcc>
  <rfmt sheetId="1" sqref="B103:F103" start="0" length="2147483647">
    <dxf>
      <font>
        <i val="0"/>
      </font>
    </dxf>
  </rfmt>
  <rcc rId="5911" sId="1">
    <nc r="C103" t="inlineStr">
      <is>
        <t>244</t>
      </is>
    </nc>
  </rcc>
  <rcc rId="5912" sId="1" odxf="1" dxf="1">
    <nc r="A103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13" sId="1" numFmtId="4">
    <nc r="G103">
      <v>10918.907999999999</v>
    </nc>
  </rcc>
  <rcc rId="5914" sId="1">
    <nc r="G102">
      <f>G103</f>
    </nc>
  </rcc>
  <rfmt sheetId="1" sqref="G102" start="0" length="2147483647">
    <dxf>
      <font>
        <i/>
      </font>
    </dxf>
  </rfmt>
  <rfmt sheetId="1" sqref="G100">
    <dxf>
      <fill>
        <patternFill>
          <bgColor theme="5" tint="0.79998168889431442"/>
        </patternFill>
      </fill>
    </dxf>
  </rfmt>
  <rfmt sheetId="1" sqref="G103">
    <dxf>
      <fill>
        <patternFill>
          <bgColor theme="5" tint="0.79998168889431442"/>
        </patternFill>
      </fill>
    </dxf>
  </rfmt>
  <rrc rId="5915" sId="1" ref="A104:XFD104" action="insertRow">
    <undo index="65535" exp="area" ref3D="1" dr="$A$276:$XFD$277" dn="Z_272C1EAD_DEB4_4BA3_949E_3CEAABD41B19_.wvu.Rows" sId="1"/>
  </rrc>
  <rrc rId="5916" sId="1" ref="A104:XFD104" action="insertRow">
    <undo index="65535" exp="area" ref3D="1" dr="$A$277:$XFD$278" dn="Z_272C1EAD_DEB4_4BA3_949E_3CEAABD41B19_.wvu.Rows" sId="1"/>
  </rrc>
  <rrc rId="5917" sId="1" ref="A104:XFD104" action="insertRow">
    <undo index="65535" exp="area" ref3D="1" dr="$A$278:$XFD$279" dn="Z_272C1EAD_DEB4_4BA3_949E_3CEAABD41B19_.wvu.Rows" sId="1"/>
  </rrc>
  <rrc rId="5918" sId="1" ref="A104:XFD104" action="insertRow">
    <undo index="65535" exp="area" ref3D="1" dr="$A$279:$XFD$280" dn="Z_272C1EAD_DEB4_4BA3_949E_3CEAABD41B19_.wvu.Rows" sId="1"/>
  </rrc>
  <rcc rId="5919" sId="1" xfDxf="1" dxf="1">
    <nc r="A104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4" start="0" length="2147483647">
    <dxf>
      <font>
        <i/>
      </font>
    </dxf>
  </rfmt>
  <rcc rId="5920" sId="1">
    <nc r="B104" t="inlineStr">
      <is>
        <t>06035L5760</t>
      </is>
    </nc>
  </rcc>
  <rfmt sheetId="1" sqref="B104:C104" start="0" length="2147483647">
    <dxf>
      <font>
        <i/>
      </font>
    </dxf>
  </rfmt>
  <rcc rId="5921" sId="1">
    <nc r="D104" t="inlineStr">
      <is>
        <t>971</t>
      </is>
    </nc>
  </rcc>
  <rcc rId="5922" sId="1">
    <nc r="E104" t="inlineStr">
      <is>
        <t>11</t>
      </is>
    </nc>
  </rcc>
  <rcc rId="5923" sId="1">
    <nc r="F104" t="inlineStr">
      <is>
        <t>02</t>
      </is>
    </nc>
  </rcc>
  <rcc rId="5924" sId="1">
    <nc r="G104">
      <f>G105</f>
    </nc>
  </rcc>
  <rcc rId="5925" sId="1" odxf="1" dxf="1">
    <nc r="B105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5926" sId="1">
    <nc r="D105" t="inlineStr">
      <is>
        <t>971</t>
      </is>
    </nc>
  </rcc>
  <rcc rId="5927" sId="1">
    <nc r="E105" t="inlineStr">
      <is>
        <t>11</t>
      </is>
    </nc>
  </rcc>
  <rcc rId="5928" sId="1">
    <nc r="F105" t="inlineStr">
      <is>
        <t>02</t>
      </is>
    </nc>
  </rcc>
  <rcc rId="5929" sId="1">
    <nc r="C105" t="inlineStr">
      <is>
        <t>414</t>
      </is>
    </nc>
  </rcc>
  <rcc rId="5930" sId="1" xfDxf="1" dxf="1">
    <nc r="A105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1" sId="1" numFmtId="4">
    <nc r="G105">
      <v>131014.67043</v>
    </nc>
  </rcc>
  <rfmt sheetId="1" sqref="C104:G104" start="0" length="2147483647">
    <dxf>
      <font>
        <i val="0"/>
      </font>
    </dxf>
  </rfmt>
  <rfmt sheetId="1" sqref="C104:G104" start="0" length="2147483647">
    <dxf>
      <font>
        <i/>
      </font>
    </dxf>
  </rfmt>
  <rcc rId="5932" sId="1" odxf="1" dxf="1">
    <nc r="B106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6" start="0" length="0">
    <dxf>
      <font>
        <i/>
        <name val="Times New Roman"/>
        <family val="1"/>
      </font>
    </dxf>
  </rfmt>
  <rcc rId="5933" sId="1">
    <nc r="D106" t="inlineStr">
      <is>
        <t>971</t>
      </is>
    </nc>
  </rcc>
  <rcc rId="5934" sId="1">
    <nc r="E106" t="inlineStr">
      <is>
        <t>11</t>
      </is>
    </nc>
  </rcc>
  <rcc rId="5935" sId="1">
    <nc r="F106" t="inlineStr">
      <is>
        <t>02</t>
      </is>
    </nc>
  </rcc>
  <rcc rId="5936" sId="1">
    <nc r="C106" t="inlineStr">
      <is>
        <t>540</t>
      </is>
    </nc>
  </rcc>
  <rfmt sheetId="1" sqref="B105:F106" start="0" length="2147483647">
    <dxf>
      <font>
        <i val="0"/>
      </font>
    </dxf>
  </rfmt>
  <rcc rId="5937" sId="1" xfDxf="1" dxf="1">
    <nc r="A106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8" sId="1" numFmtId="4">
    <nc r="G106">
      <v>48290.43</v>
    </nc>
  </rcc>
  <rrc rId="5939" sId="1" ref="A107:XFD107" action="insertRow">
    <undo index="65535" exp="area" ref3D="1" dr="$A$280:$XFD$281" dn="Z_272C1EAD_DEB4_4BA3_949E_3CEAABD41B19_.wvu.Rows" sId="1"/>
  </rrc>
  <rrc rId="5940" sId="1" ref="A107:XFD107" action="insertRow">
    <undo index="65535" exp="area" ref3D="1" dr="$A$281:$XFD$282" dn="Z_272C1EAD_DEB4_4BA3_949E_3CEAABD41B19_.wvu.Rows" sId="1"/>
  </rrc>
  <rcv guid="{F3937C05-AF36-47B9-8638-B7F3F20947C6}" action="delete"/>
  <rdn rId="0" localSheetId="1" customView="1" name="Z_F3937C05_AF36_47B9_8638_B7F3F20947C6_.wvu.PrintArea" hidden="1" oldHidden="1">
    <formula>Муниц.программы!$A$1:$G$359</formula>
    <oldFormula>Муниц.программы!$A$1:$G$359</oldFormula>
  </rdn>
  <rdn rId="0" localSheetId="1" customView="1" name="Z_F3937C05_AF36_47B9_8638_B7F3F20947C6_.wvu.FilterData" hidden="1" oldHidden="1">
    <formula>Муниц.программы!$A$14:$G$384</formula>
    <oldFormula>Муниц.программы!$A$14:$G$384</oldFormula>
  </rdn>
  <rcv guid="{F3937C05-AF36-47B9-8638-B7F3F20947C6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06:XFD106" action="insertRow">
    <undo index="65535" exp="area" ref3D="1" dr="$A$282:$XFD$283" dn="Z_272C1EAD_DEB4_4BA3_949E_3CEAABD41B19_.wvu.Rows" sId="1"/>
  </rrc>
  <rcc rId="5944" sId="1" xfDxf="1" dxf="1">
    <nc r="A106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6" start="0" length="2147483647">
    <dxf>
      <font>
        <i/>
      </font>
    </dxf>
  </rfmt>
  <rcc rId="5945" sId="1">
    <nc r="B106" t="inlineStr">
      <is>
        <t>06036L5760</t>
      </is>
    </nc>
  </rcc>
  <rcc rId="5946" sId="1">
    <nc r="D106" t="inlineStr">
      <is>
        <t>968</t>
      </is>
    </nc>
  </rcc>
  <rcc rId="5947" sId="1">
    <nc r="E106" t="inlineStr">
      <is>
        <t>05</t>
      </is>
    </nc>
  </rcc>
  <rcc rId="5948" sId="1">
    <nc r="F106" t="inlineStr">
      <is>
        <t>02</t>
      </is>
    </nc>
  </rcc>
  <rfmt sheetId="1" sqref="B106:F106" start="0" length="2147483647">
    <dxf>
      <font>
        <i/>
      </font>
    </dxf>
  </rfmt>
  <rfmt sheetId="1" sqref="B107" start="0" length="0">
    <dxf>
      <font>
        <i/>
        <name val="Times New Roman"/>
        <family val="1"/>
      </font>
    </dxf>
  </rfmt>
  <rfmt sheetId="1" sqref="C107" start="0" length="0">
    <dxf>
      <font>
        <i/>
        <name val="Times New Roman"/>
        <family val="1"/>
      </font>
    </dxf>
  </rfmt>
  <rcc rId="5949" sId="1" odxf="1" dxf="1">
    <oc r="D107" t="inlineStr">
      <is>
        <t>971</t>
      </is>
    </oc>
    <nc r="D1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0" sId="1" odxf="1" dxf="1">
    <oc r="E107" t="inlineStr">
      <is>
        <t>11</t>
      </is>
    </oc>
    <nc r="E10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07" start="0" length="0">
    <dxf>
      <font>
        <i/>
        <name val="Times New Roman"/>
        <family val="1"/>
      </font>
    </dxf>
  </rfmt>
  <rfmt sheetId="1" sqref="B107:F107" start="0" length="2147483647">
    <dxf>
      <font>
        <i val="0"/>
      </font>
    </dxf>
  </rfmt>
  <rcc rId="5951" sId="1">
    <nc r="D108" t="inlineStr">
      <is>
        <t>968</t>
      </is>
    </nc>
  </rcc>
  <rcc rId="5952" sId="1">
    <nc r="E108" t="inlineStr">
      <is>
        <t>05</t>
      </is>
    </nc>
  </rcc>
  <rcc rId="5953" sId="1">
    <nc r="F108" t="inlineStr">
      <is>
        <t>02</t>
      </is>
    </nc>
  </rcc>
  <rcc rId="5954" sId="1">
    <nc r="C108" t="inlineStr">
      <is>
        <t>622</t>
      </is>
    </nc>
  </rcc>
  <rcc rId="5955" sId="1" xfDxf="1" dxf="1">
    <nc r="A108" t="inlineStr">
      <is>
        <t>Субсидии автономным учреждениям на иные цели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56" sId="1" numFmtId="4">
    <nc r="G108">
      <v>48290.43</v>
    </nc>
  </rcc>
  <rcc rId="5957" sId="1">
    <nc r="G106">
      <f>G107+G108</f>
    </nc>
  </rcc>
  <rcc rId="5958" sId="1" xfDxf="1" dxf="1">
    <nc r="A109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9" start="0" length="2147483647">
    <dxf>
      <font>
        <i/>
      </font>
    </dxf>
  </rfmt>
  <rcc rId="5959" sId="1">
    <nc r="B109" t="inlineStr">
      <is>
        <t>06040L5760</t>
      </is>
    </nc>
  </rcc>
  <rfmt sheetId="1" sqref="B109:C109" start="0" length="2147483647">
    <dxf>
      <font>
        <i/>
      </font>
    </dxf>
  </rfmt>
  <rcc rId="5960" sId="1">
    <nc r="D109" t="inlineStr">
      <is>
        <t>968</t>
      </is>
    </nc>
  </rcc>
  <rcc rId="5961" sId="1">
    <nc r="E109" t="inlineStr">
      <is>
        <t>10</t>
      </is>
    </nc>
  </rcc>
  <rcc rId="5962" sId="1">
    <nc r="F109" t="inlineStr">
      <is>
        <t>03</t>
      </is>
    </nc>
  </rcc>
  <rfmt sheetId="1" sqref="D109:G109" start="0" length="2147483647">
    <dxf>
      <font>
        <i/>
      </font>
    </dxf>
  </rfmt>
  <rcc rId="5963" sId="1">
    <nc r="G109">
      <f>G110</f>
    </nc>
  </rcc>
  <rcc rId="5964" sId="1" odxf="1" dxf="1">
    <nc r="B110" t="inlineStr">
      <is>
        <t>06040L5760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5965" sId="1" odxf="1" dxf="1">
    <nc r="D11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6" sId="1" odxf="1" dxf="1">
    <nc r="E110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F1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10:F110" start="0" length="2147483647">
    <dxf>
      <font>
        <i val="0"/>
      </font>
    </dxf>
  </rfmt>
  <rcc rId="5968" sId="1">
    <nc r="C110" t="inlineStr">
      <is>
        <t>322</t>
      </is>
    </nc>
  </rcc>
  <rcc rId="5969" sId="1" numFmtId="4">
    <nc r="G110">
      <v>1368.4503299999999</v>
    </nc>
  </rcc>
  <rcc rId="5970" sId="1" xfDxf="1" dxf="1">
    <nc r="A110" t="inlineStr">
      <is>
        <t>Субсидии гражданам на приобретение жилья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06" start="0" length="2147483647">
    <dxf>
      <font>
        <i/>
      </font>
    </dxf>
  </rfmt>
  <rfmt sheetId="1" sqref="G113">
    <dxf>
      <fill>
        <patternFill>
          <bgColor theme="6" tint="0.79998168889431442"/>
        </patternFill>
      </fill>
    </dxf>
  </rfmt>
  <rrc rId="5971" sId="1" ref="A112:XFD112" action="deleteRow">
    <undo index="0" exp="ref" v="1" dr="G112" r="G111" sId="1"/>
    <undo index="65535" exp="area" ref3D="1" dr="$A$283:$XFD$284" dn="Z_272C1EAD_DEB4_4BA3_949E_3CEAABD41B19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06050 L3720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243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152595.37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72" sId="1">
    <oc r="G111">
      <f>#REF!+G112</f>
    </oc>
    <nc r="G111">
      <f>G112</f>
    </nc>
  </rcc>
  <rfmt sheetId="1" sqref="G115" start="0" length="0">
    <dxf>
      <fill>
        <patternFill>
          <bgColor theme="5" tint="0.79998168889431442"/>
        </patternFill>
      </fill>
    </dxf>
  </rfmt>
  <rcc rId="5973" sId="1">
    <oc r="B107" t="inlineStr">
      <is>
        <t>06035L5760</t>
      </is>
    </oc>
    <nc r="B107" t="inlineStr">
      <is>
        <t>06036L5760</t>
      </is>
    </nc>
  </rcc>
  <rcc rId="5974" sId="1">
    <nc r="B108" t="inlineStr">
      <is>
        <t>06036L5760</t>
      </is>
    </nc>
  </rcc>
  <rcc rId="5975" sId="1" odxf="1" dxf="1" numFmtId="4">
    <oc r="G116">
      <v>48032.800000000003</v>
    </oc>
    <nc r="G116">
      <v>48290.43</v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rc rId="5976" sId="1" ref="A117:XFD117" action="insertRow">
    <undo index="65535" exp="area" ref3D="1" dr="$A$282:$XFD$283" dn="Z_272C1EAD_DEB4_4BA3_949E_3CEAABD41B19_.wvu.Rows" sId="1"/>
  </rrc>
  <rcc rId="5977" sId="1">
    <nc r="B117" t="inlineStr">
      <is>
        <t>06036L5760</t>
      </is>
    </nc>
  </rcc>
  <rcc rId="5978" sId="1">
    <nc r="C117" t="inlineStr">
      <is>
        <t>622</t>
      </is>
    </nc>
  </rcc>
  <rcc rId="5979" sId="1" odxf="1" dxf="1">
    <nc r="D117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80" sId="1">
    <nc r="E117" t="inlineStr">
      <is>
        <t>05</t>
      </is>
    </nc>
  </rcc>
  <rcc rId="5981" sId="1">
    <nc r="F117" t="inlineStr">
      <is>
        <t>02</t>
      </is>
    </nc>
  </rcc>
  <rcc rId="5982" sId="1" numFmtId="4">
    <nc r="G117">
      <v>48290.43</v>
    </nc>
  </rcc>
  <rcc rId="5983" sId="1" odxf="1" dxf="1">
    <nc r="A117" t="inlineStr">
      <is>
        <t>Субсидии автономным учреждениям на иные цели</t>
      </is>
    </nc>
    <odxf>
      <alignment vertical="center"/>
    </odxf>
    <ndxf>
      <alignment vertical="top"/>
    </ndxf>
  </rcc>
  <rrc rId="5984" sId="1" ref="A106:XFD106" action="deleteRow">
    <undo index="65535" exp="ref" v="1" dr="G106" r="G99" sId="1"/>
    <undo index="65535" exp="area" ref3D="1" dr="$A$283:$XFD$284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G107+G108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5" sId="1" ref="A106:XFD106" action="deleteRow">
    <undo index="65535" exp="area" ref3D="1" dr="$A$282:$XFD$283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6" sId="1" ref="A106:XFD106" action="deleteRow">
    <undo index="65535" exp="area" ref3D="1" dr="$A$281:$XFD$282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7" sId="1" ref="A111:XFD111" action="insertRow">
    <undo index="65535" exp="area" ref3D="1" dr="$A$280:$XFD$281" dn="Z_272C1EAD_DEB4_4BA3_949E_3CEAABD41B19_.wvu.Rows" sId="1"/>
  </rrc>
  <rrc rId="5988" sId="1" ref="A111:XFD111" action="insertRow">
    <undo index="65535" exp="area" ref3D="1" dr="$A$281:$XFD$282" dn="Z_272C1EAD_DEB4_4BA3_949E_3CEAABD41B19_.wvu.Rows" sId="1"/>
  </rrc>
  <rcc rId="5989" sId="1" odxf="1" dxf="1">
    <nc r="A111" t="inlineStr">
      <is>
        <t>Обеспечение комплексного развития сельских территорий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990" sId="1">
    <nc r="B111" t="inlineStr">
      <is>
        <t>06035L5760</t>
      </is>
    </nc>
  </rcc>
  <rcc rId="5991" sId="1" odxf="1" dxf="1">
    <nc r="D111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92" sId="1">
    <nc r="E111" t="inlineStr">
      <is>
        <t>11</t>
      </is>
    </nc>
  </rcc>
  <rcc rId="5993" sId="1">
    <nc r="F111" t="inlineStr">
      <is>
        <t>02</t>
      </is>
    </nc>
  </rcc>
  <rcc rId="5994" sId="1" odxf="1" dxf="1">
    <nc r="G111">
      <f>G112</f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cc rId="5995" sId="1" odxf="1" dxf="1">
    <nc r="A11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112" t="inlineStr">
      <is>
        <t>06035L5760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7" sId="1" odxf="1" dxf="1">
    <nc r="C112" t="inlineStr">
      <is>
        <t>414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8" sId="1" odxf="1" dxf="1">
    <nc r="D112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5999" sId="1" odxf="1" dxf="1">
    <nc r="E11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F11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 numFmtId="4">
    <nc r="G112">
      <v>131014.67043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5" tint="0.79998168889431442"/>
        </patternFill>
      </fill>
    </ndxf>
  </rcc>
  <rrc rId="6002" sId="1" ref="A104:XFD104" action="deleteRow">
    <undo index="65535" exp="ref" v="1" dr="G104" r="G99" sId="1"/>
    <undo index="65535" exp="area" ref3D="1" dr="$A$282:$XFD$283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3" sId="1" ref="A104:XFD104" action="deleteRow">
    <undo index="65535" exp="area" ref3D="1" dr="$A$281:$XFD$282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4" sId="1" ref="A108:XFD108" action="insertRow">
    <undo index="65535" exp="area" ref3D="1" dr="$A$280:$XFD$281" dn="Z_272C1EAD_DEB4_4BA3_949E_3CEAABD41B19_.wvu.Rows" sId="1"/>
  </rrc>
  <rcc rId="6005" sId="1">
    <nc r="B108" t="inlineStr">
      <is>
        <t>06050L3728</t>
      </is>
    </nc>
  </rcc>
  <rcc rId="6006" sId="1">
    <nc r="D108" t="inlineStr">
      <is>
        <t>968</t>
      </is>
    </nc>
  </rcc>
  <rcc rId="6007" sId="1">
    <nc r="E108" t="inlineStr">
      <is>
        <t>04</t>
      </is>
    </nc>
  </rcc>
  <rcc rId="6008" sId="1">
    <nc r="F108" t="inlineStr">
      <is>
        <t>09</t>
      </is>
    </nc>
  </rcc>
  <rfmt sheetId="1" sqref="G108">
    <dxf>
      <fill>
        <patternFill>
          <bgColor theme="5" tint="0.79998168889431442"/>
        </patternFill>
      </fill>
    </dxf>
  </rfmt>
  <rrc rId="6009" sId="1" ref="A109:XFD109" action="insertRow">
    <undo index="65535" exp="area" ref3D="1" dr="$A$281:$XFD$282" dn="Z_272C1EAD_DEB4_4BA3_949E_3CEAABD41B19_.wvu.Rows" sId="1"/>
  </rrc>
  <rcc rId="6010" sId="1" xfDxf="1" dxf="1">
    <nc r="A108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8" start="0" length="2147483647">
    <dxf>
      <font>
        <i/>
      </font>
    </dxf>
  </rfmt>
  <rfmt sheetId="1" sqref="B108:F108" start="0" length="2147483647">
    <dxf>
      <font>
        <i/>
      </font>
    </dxf>
  </rfmt>
  <rcc rId="6011" sId="1">
    <nc r="G108">
      <f>G109</f>
    </nc>
  </rcc>
  <rcc rId="6012" sId="1" odxf="1" dxf="1">
    <nc r="B109" t="inlineStr">
      <is>
        <t>06050L3728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013" sId="1" odxf="1" dxf="1">
    <nc r="D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10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5" sId="1" odxf="1" dxf="1">
    <nc r="F1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09:F109" start="0" length="2147483647">
    <dxf>
      <font>
        <i val="0"/>
      </font>
    </dxf>
  </rfmt>
  <rcc rId="6016" sId="1">
    <nc r="C109" t="inlineStr">
      <is>
        <t>622</t>
      </is>
    </nc>
  </rcc>
  <rcc rId="6017" sId="1" xfDxf="1" dxf="1">
    <nc r="A109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18" sId="1" numFmtId="4">
    <nc r="G109">
      <v>169595.399</v>
    </nc>
  </rcc>
  <rcc rId="6019" sId="1">
    <oc r="G114">
      <f>G116</f>
    </oc>
    <nc r="G114">
      <f>G115+G116</f>
    </nc>
  </rcc>
  <rcc rId="6020" sId="1">
    <oc r="G110">
      <f>G113</f>
    </oc>
    <nc r="G110">
      <f>G111</f>
    </nc>
  </rcc>
  <rcc rId="6021" sId="1">
    <oc r="G99">
      <f>G100+G102+G111</f>
    </oc>
    <nc r="G99">
      <f>G100+G102+G104+G106+G108</f>
    </nc>
  </rcc>
  <rfmt sheetId="1" sqref="G108" start="0" length="2147483647">
    <dxf>
      <font>
        <i/>
      </font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2" sId="1">
    <oc r="C119" t="inlineStr">
      <is>
        <t>540</t>
      </is>
    </oc>
    <nc r="C119" t="inlineStr">
      <is>
        <t>244</t>
      </is>
    </nc>
  </rcc>
  <rcc rId="6023" sId="1">
    <oc r="D119" t="inlineStr">
      <is>
        <t>968</t>
      </is>
    </oc>
    <nc r="D119" t="inlineStr">
      <is>
        <t>977</t>
      </is>
    </nc>
  </rcc>
  <rcc rId="6024" sId="1" numFmtId="4">
    <oc r="G119">
      <v>143</v>
    </oc>
    <nc r="G119">
      <v>2858</v>
    </nc>
  </rcc>
  <rcc rId="6025" sId="1" odxf="1" dxf="1">
    <oc r="A119" t="inlineStr">
      <is>
        <t>Иные межбюджетные трансферты</t>
      </is>
    </oc>
    <nc r="A119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fmt sheetId="1" sqref="G119">
    <dxf>
      <fill>
        <patternFill>
          <bgColor theme="5" tint="0.79998168889431442"/>
        </patternFill>
      </fill>
    </dxf>
  </rfmt>
  <rrc rId="6026" sId="1" ref="A120:XFD120" action="insertRow">
    <undo index="65535" exp="area" ref3D="1" dr="$A$282:$XFD$283" dn="Z_272C1EAD_DEB4_4BA3_949E_3CEAABD41B19_.wvu.Rows" sId="1"/>
  </rrc>
  <rcc rId="6027" sId="1">
    <nc r="B120" t="inlineStr">
      <is>
        <t>06060 L5760</t>
      </is>
    </nc>
  </rcc>
  <rcc rId="6028" sId="1">
    <nc r="D120" t="inlineStr">
      <is>
        <t>977</t>
      </is>
    </nc>
  </rcc>
  <rcc rId="6029" sId="1">
    <nc r="E120" t="inlineStr">
      <is>
        <t>05</t>
      </is>
    </nc>
  </rcc>
  <rcc rId="6030" sId="1">
    <nc r="C120" t="inlineStr">
      <is>
        <t>540</t>
      </is>
    </nc>
  </rcc>
  <rcc rId="6031" sId="1">
    <oc r="D113" t="inlineStr">
      <is>
        <t>968</t>
      </is>
    </oc>
    <nc r="D113" t="inlineStr">
      <is>
        <t>977</t>
      </is>
    </nc>
  </rcc>
  <rcc rId="6032" sId="1">
    <oc r="F113" t="inlineStr">
      <is>
        <t>02</t>
      </is>
    </oc>
    <nc r="F113" t="inlineStr">
      <is>
        <t>03</t>
      </is>
    </nc>
  </rcc>
  <rcc rId="6033" sId="1">
    <oc r="D118" t="inlineStr">
      <is>
        <t>968</t>
      </is>
    </oc>
    <nc r="D118" t="inlineStr">
      <is>
        <t>977</t>
      </is>
    </nc>
  </rcc>
  <rcc rId="6034" sId="1">
    <oc r="F118" t="inlineStr">
      <is>
        <t>02</t>
      </is>
    </oc>
    <nc r="F118" t="inlineStr">
      <is>
        <t>03</t>
      </is>
    </nc>
  </rcc>
  <rcc rId="6035" sId="1">
    <oc r="F119" t="inlineStr">
      <is>
        <t>02</t>
      </is>
    </oc>
    <nc r="F119" t="inlineStr">
      <is>
        <t>03</t>
      </is>
    </nc>
  </rcc>
  <rcc rId="6036" sId="1">
    <oc r="D117" t="inlineStr">
      <is>
        <t>968</t>
      </is>
    </oc>
    <nc r="D117" t="inlineStr">
      <is>
        <t>977</t>
      </is>
    </nc>
  </rcc>
  <rcc rId="6037" sId="1">
    <oc r="F117" t="inlineStr">
      <is>
        <t>02</t>
      </is>
    </oc>
    <nc r="F117" t="inlineStr">
      <is>
        <t>03</t>
      </is>
    </nc>
  </rcc>
  <rcc rId="6038" sId="1" odxf="1" dxf="1">
    <nc r="A12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039" sId="1">
    <nc r="F120" t="inlineStr">
      <is>
        <t>03</t>
      </is>
    </nc>
  </rcc>
  <rcc rId="6040" sId="1" numFmtId="4">
    <nc r="G120">
      <v>2143</v>
    </nc>
  </rcc>
  <rcc rId="6041" sId="1">
    <oc r="G118">
      <f>G119</f>
    </oc>
    <nc r="G118">
      <f>G119+G120</f>
    </nc>
  </rcc>
  <rrc rId="6042" sId="1" ref="A102:XFD102" action="insertRow">
    <undo index="65535" exp="area" ref3D="1" dr="$A$283:$XFD$284" dn="Z_272C1EAD_DEB4_4BA3_949E_3CEAABD41B19_.wvu.Rows" sId="1"/>
  </rrc>
  <rcc rId="6043" sId="1" odxf="1" dxf="1">
    <nc r="A10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4" sId="1" odxf="1" dxf="1">
    <nc r="B102" t="inlineStr">
      <is>
        <t>06020 00000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2" start="0" length="0">
    <dxf>
      <font>
        <b/>
        <name val="Times New Roman"/>
        <family val="1"/>
      </font>
    </dxf>
  </rfmt>
  <rfmt sheetId="1" sqref="D10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045" sId="1" odxf="1" dxf="1">
    <nc r="E10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6" sId="1" odxf="1" dxf="1">
    <nc r="F1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7" sId="1" odxf="1" dxf="1">
    <nc r="G102">
      <f>G103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>
    <nc r="D102" t="inlineStr">
      <is>
        <t>977</t>
      </is>
    </nc>
  </rcc>
  <rcc rId="6049" sId="1">
    <oc r="A12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122"/>
  </rcc>
  <rcc rId="6050" sId="1">
    <oc r="B122" t="inlineStr">
      <is>
        <t>06020 00000</t>
      </is>
    </oc>
    <nc r="B122"/>
  </rcc>
  <rcc rId="6051" sId="1">
    <oc r="D122" t="inlineStr">
      <is>
        <t>968</t>
      </is>
    </oc>
    <nc r="D122"/>
  </rcc>
  <rcc rId="6052" sId="1">
    <oc r="E122" t="inlineStr">
      <is>
        <t>10</t>
      </is>
    </oc>
    <nc r="E122"/>
  </rcc>
  <rcc rId="6053" sId="1">
    <oc r="F122" t="inlineStr">
      <is>
        <t>03</t>
      </is>
    </oc>
    <nc r="F122"/>
  </rcc>
  <rcc rId="6054" sId="1">
    <oc r="G122">
      <f>G123</f>
    </oc>
    <nc r="G122"/>
  </rcc>
  <rcc rId="6055" sId="1">
    <oc r="A123" t="inlineStr">
      <is>
        <t>Обеспечение комплексного развития сельских территорий</t>
      </is>
    </oc>
    <nc r="A123"/>
  </rcc>
  <rcc rId="6056" sId="1">
    <oc r="B123" t="inlineStr">
      <is>
        <t>06020 L5760</t>
      </is>
    </oc>
    <nc r="B123"/>
  </rcc>
  <rcc rId="6057" sId="1">
    <oc r="D123" t="inlineStr">
      <is>
        <t>968</t>
      </is>
    </oc>
    <nc r="D123"/>
  </rcc>
  <rcc rId="6058" sId="1">
    <oc r="E123" t="inlineStr">
      <is>
        <t>10</t>
      </is>
    </oc>
    <nc r="E123"/>
  </rcc>
  <rcc rId="6059" sId="1">
    <oc r="F123" t="inlineStr">
      <is>
        <t>03</t>
      </is>
    </oc>
    <nc r="F123"/>
  </rcc>
  <rcc rId="6060" sId="1">
    <oc r="G123">
      <f>G124</f>
    </oc>
    <nc r="G123"/>
  </rcc>
  <rcc rId="6061" sId="1" odxf="1" dxf="1">
    <oc r="A104" t="inlineStr">
      <is>
        <t>Прочая закупка товаров, работ и услуг</t>
      </is>
    </oc>
    <nc r="A104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rc rId="6062" sId="1" ref="A122:XFD122" action="deleteRow">
    <undo index="65535" exp="ref" v="1" dr="G122" r="G98" sId="1"/>
    <undo index="65535" exp="area" ref3D="1" dr="$A$284:$XFD$285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3" sId="1" ref="A122:XFD122" action="deleteRow">
    <undo index="65535" exp="area" ref3D="1" dr="$A$283:$XFD$284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color indexed="8"/>
          <name val="Times New Roman"/>
          <family val="1"/>
        </font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4" sId="1" ref="A122:XFD122" action="deleteRow">
    <undo index="65535" exp="area" ref3D="1" dr="$A$282:$XFD$283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06020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9733.4564599999994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5" sId="1" ref="A122:XFD122" action="deleteRow">
    <undo index="65535" exp="ref" v="1" dr="G122" r="G98" sId="1"/>
    <undo index="65535" exp="area" ref3D="1" dr="$A$281:$XFD$282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Реализация мероприятий по строительству жилья, предоставляемого по договору найма жилого помещения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6" sId="1" ref="A122:XFD122" action="deleteRow">
    <undo index="65535" exp="area" ref3D="1" dr="$A$280:$XFD$281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7" sId="1" ref="A122:XFD122" action="deleteRow">
    <undo index="65535" exp="area" ref3D="1" dr="$A$279:$XFD$280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1368.4054599999999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8" sId="1" ref="A112:XFD112" action="insertRow">
    <undo index="65535" exp="area" ref3D="1" dr="$A$278:$XFD$279" dn="Z_272C1EAD_DEB4_4BA3_949E_3CEAABD41B19_.wvu.Rows" sId="1"/>
  </rrc>
  <rcc rId="6069" sId="1">
    <nc r="A112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</rcc>
  <rcc rId="6070" sId="1" odxf="1" dxf="1">
    <nc r="B112" t="inlineStr">
      <is>
        <t>06035 00000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12" start="0" length="0">
    <dxf>
      <fill>
        <patternFill patternType="none">
          <bgColor indexed="65"/>
        </patternFill>
      </fill>
    </dxf>
  </rfmt>
  <rcc rId="6071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2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3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4" sId="1">
    <nc r="G112">
      <f>G113</f>
    </nc>
  </rcc>
  <rrc rId="6075" sId="1" ref="A123:XFD123" action="deleteRow">
    <undo index="65535" exp="ref" v="1" dr="G123" r="G98" sId="1"/>
    <undo index="65535" exp="area" ref3D="1" dr="$A$279:$XFD$280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6" sId="1" ref="A123:XFD123" action="deleteRow">
    <undo index="65535" exp="area" ref3D="1" dr="$A$278:$XFD$279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7" sId="1" ref="A123:XFD123" action="deleteRow">
    <undo index="65535" exp="area" ref3D="1" dr="$A$277:$XFD$278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8" sId="1" ref="A123:XFD123" action="deleteRow">
    <undo index="65535" exp="area" ref3D="1" dr="$A$276:$XFD$277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28">
    <dxf>
      <fill>
        <patternFill patternType="solid">
          <bgColor theme="6" tint="0.79998168889431442"/>
        </patternFill>
      </fill>
    </dxf>
  </rfmt>
  <rrc rId="6079" sId="1" ref="A123:XFD123" action="deleteRow">
    <undo index="65535" exp="ref" v="1" dr="G123" r="G98" sId="1"/>
    <undo index="65535" exp="area" ref3D="1" dr="$A$275:$XFD$276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0" sId="1" ref="A123:XFD123" action="deleteRow">
    <undo index="65535" exp="area" ref3D="1" dr="$A$274:$XFD$275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1" sId="1" ref="A123:XFD123" action="deleteRow">
    <undo index="65535" exp="area" ref3D="1" dr="$A$273:$XFD$274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082" sId="1">
    <oc r="G98">
      <f>G99+G111+G118+#REF!+#REF!+G122+G126+G129</f>
    </oc>
    <nc r="G98">
      <f>G99+G111+G115+G119+G123</f>
    </nc>
  </rcc>
  <rcc rId="6083" sId="1">
    <oc r="G74">
      <f>G75+G77+#REF!</f>
    </oc>
    <nc r="G74">
      <f>G75+G77</f>
    </nc>
  </rcc>
  <rcc rId="6084" sId="1">
    <oc r="G67">
      <f>SUM(G68:G70)</f>
    </oc>
    <nc r="G67">
      <f>SUM(G68:G70)</f>
    </nc>
  </rcc>
  <rfmt sheetId="1" sqref="A71:G71" start="0" length="2147483647">
    <dxf>
      <font>
        <i/>
      </font>
    </dxf>
  </rfmt>
  <rcc rId="6085" sId="1">
    <oc r="G56">
      <f>G57</f>
    </oc>
    <nc r="G56">
      <f>G57+G60+G62</f>
    </nc>
  </rcc>
  <rcc rId="6086" sId="1">
    <oc r="G15">
      <f>G16+G19+G22+G26+G29</f>
    </oc>
    <nc r="G15">
      <f>G16+G19+G22+G26+G29+G32</f>
    </nc>
  </rcc>
  <rfmt sheetId="1" sqref="G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Муниц.программы!$A$1:$G$349</formula>
    <oldFormula>Муниц.программы!$A$1:$G$349</oldFormula>
  </rdn>
  <rdn rId="0" localSheetId="1" customView="1" name="Z_F3937C05_AF36_47B9_8638_B7F3F20947C6_.wvu.FilterData" hidden="1" oldHidden="1">
    <formula>Муниц.программы!$A$14:$G$374</formula>
    <oldFormula>Муниц.программы!$A$14:$G$374</oldFormula>
  </rdn>
  <rcv guid="{F3937C05-AF36-47B9-8638-B7F3F20947C6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9" sId="1" numFmtId="4">
    <oc r="G130">
      <v>6980.3</v>
    </oc>
    <nc r="G130">
      <v>6080.3</v>
    </nc>
  </rcc>
  <rfmt sheetId="1" sqref="G130">
    <dxf>
      <fill>
        <patternFill>
          <bgColor theme="9" tint="0.79998168889431442"/>
        </patternFill>
      </fill>
    </dxf>
  </rfmt>
  <rcc rId="6090" sId="1" xfDxf="1" dxf="1">
    <oc r="A131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oc>
    <nc r="A131" t="inlineStr">
      <is>
        <t>Субсидии на государственную поддержку отрасли культуры(Федеральный проект "Сохранение культурного и исторического наследия")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B13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1" sId="1">
    <oc r="B131" t="inlineStr">
      <is>
        <t>08101 R5190</t>
      </is>
    </oc>
    <nc r="B131" t="inlineStr">
      <is>
        <t>08101L5190</t>
      </is>
    </nc>
  </rcc>
  <rcc rId="6092" sId="1" odxf="1" dxf="1">
    <oc r="B132" t="inlineStr">
      <is>
        <t>08101 R5190</t>
      </is>
    </oc>
    <nc r="B132" t="inlineStr">
      <is>
        <t>08101L5190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32" start="0" length="2147483647">
    <dxf>
      <font>
        <i val="0"/>
      </font>
    </dxf>
  </rfmt>
  <rcc rId="6093" sId="1" numFmtId="4">
    <oc r="G132">
      <v>230.4</v>
    </oc>
    <nc r="G132">
      <v>230.43123</v>
    </nc>
  </rcc>
  <rfmt sheetId="1" sqref="G132">
    <dxf>
      <fill>
        <patternFill>
          <bgColor theme="5" tint="0.79998168889431442"/>
        </patternFill>
      </fill>
    </dxf>
  </rfmt>
  <rfmt sheetId="1" sqref="G132">
    <dxf>
      <fill>
        <patternFill>
          <bgColor theme="9" tint="0.79998168889431442"/>
        </patternFill>
      </fill>
    </dxf>
  </rfmt>
  <rrc rId="6094" sId="1" ref="A133:XFD133" action="insertRow">
    <undo index="65535" exp="area" ref3D="1" dr="$A$272:$XFD$273" dn="Z_272C1EAD_DEB4_4BA3_949E_3CEAABD41B19_.wvu.Rows" sId="1"/>
  </rrc>
  <rcc rId="6095" sId="1" xfDxf="1" dxf="1">
    <nc r="A13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3" start="0" length="2147483647">
    <dxf>
      <font>
        <i/>
      </font>
    </dxf>
  </rfmt>
  <rcc rId="6096" sId="1">
    <nc r="B133" t="inlineStr">
      <is>
        <t>08101S2140</t>
      </is>
    </nc>
  </rcc>
  <rfmt sheetId="1" sqref="B133:C133" start="0" length="2147483647">
    <dxf>
      <font>
        <i/>
      </font>
    </dxf>
  </rfmt>
  <rcc rId="6097" sId="1">
    <nc r="D133" t="inlineStr">
      <is>
        <t>973</t>
      </is>
    </nc>
  </rcc>
  <rcc rId="6098" sId="1">
    <nc r="E133" t="inlineStr">
      <is>
        <t>08</t>
      </is>
    </nc>
  </rcc>
  <rcc rId="6099" sId="1">
    <nc r="F133" t="inlineStr">
      <is>
        <t>01</t>
      </is>
    </nc>
  </rcc>
  <rrc rId="6100" sId="1" ref="A134:XFD134" action="insertRow">
    <undo index="65535" exp="area" ref3D="1" dr="$A$273:$XFD$274" dn="Z_272C1EAD_DEB4_4BA3_949E_3CEAABD41B19_.wvu.Rows" sId="1"/>
  </rrc>
  <rcc rId="6101" sId="1">
    <nc r="B134" t="inlineStr">
      <is>
        <t>08101S2140</t>
      </is>
    </nc>
  </rcc>
  <rcc rId="6102" sId="1">
    <nc r="D134" t="inlineStr">
      <is>
        <t>973</t>
      </is>
    </nc>
  </rcc>
  <rcc rId="6103" sId="1">
    <nc r="E134" t="inlineStr">
      <is>
        <t>08</t>
      </is>
    </nc>
  </rcc>
  <rcc rId="6104" sId="1">
    <nc r="F134" t="inlineStr">
      <is>
        <t>01</t>
      </is>
    </nc>
  </rcc>
  <rfmt sheetId="1" sqref="B134:F134" start="0" length="2147483647">
    <dxf>
      <font>
        <i val="0"/>
      </font>
    </dxf>
  </rfmt>
  <rcc rId="6105" sId="1">
    <nc r="C134" t="inlineStr">
      <is>
        <t>612</t>
      </is>
    </nc>
  </rcc>
  <rcc rId="6106" sId="1" numFmtId="4">
    <nc r="G134">
      <v>40</v>
    </nc>
  </rcc>
  <rcc rId="6107" sId="1" xfDxf="1" dxf="1">
    <nc r="A134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08" sId="1">
    <nc r="G133">
      <f>G134</f>
    </nc>
  </rcc>
  <rfmt sheetId="1" sqref="A134" start="0" length="2147483647">
    <dxf>
      <font>
        <i val="0"/>
      </font>
    </dxf>
  </rfmt>
  <rcc rId="6109" sId="1" numFmtId="4">
    <oc r="G136">
      <v>4500</v>
    </oc>
    <nc r="G136">
      <v>5500</v>
    </nc>
  </rcc>
  <rfmt sheetId="1" sqref="G136">
    <dxf>
      <fill>
        <patternFill>
          <bgColor theme="9" tint="0.79998168889431442"/>
        </patternFill>
      </fill>
    </dxf>
  </rfmt>
  <rfmt sheetId="1" sqref="B133:G133" start="0" length="2147483647">
    <dxf>
      <font>
        <i val="0"/>
      </font>
    </dxf>
  </rfmt>
  <rfmt sheetId="1" sqref="B133:G133" start="0" length="2147483647">
    <dxf>
      <font>
        <i/>
      </font>
    </dxf>
  </rfmt>
  <rfmt sheetId="1" sqref="G135" start="0" length="2147483647">
    <dxf>
      <font>
        <i/>
      </font>
    </dxf>
  </rfmt>
  <rcc rId="6110" sId="1">
    <oc r="G128">
      <f>G129+G131+G135+G137</f>
    </oc>
    <nc r="G128">
      <f>G129+G131+G133+G135+G137</f>
    </nc>
  </rcc>
  <rcc rId="6111" sId="1" numFmtId="4">
    <oc r="G142">
      <v>10045.9</v>
    </oc>
    <nc r="G142">
      <v>9617.6173500000004</v>
    </nc>
  </rcc>
  <rfmt sheetId="1" sqref="G142">
    <dxf>
      <fill>
        <patternFill>
          <bgColor theme="9" tint="0.79998168889431442"/>
        </patternFill>
      </fill>
    </dxf>
  </rfmt>
  <rrc rId="6112" sId="1" ref="A143:XFD143" action="insertRow">
    <undo index="65535" exp="area" ref3D="1" dr="$A$274:$XFD$275" dn="Z_272C1EAD_DEB4_4BA3_949E_3CEAABD41B19_.wvu.Rows" sId="1"/>
  </rrc>
  <rrc rId="6113" sId="1" ref="A143:XFD143" action="insertRow">
    <undo index="65535" exp="area" ref3D="1" dr="$A$275:$XFD$276" dn="Z_272C1EAD_DEB4_4BA3_949E_3CEAABD41B19_.wvu.Rows" sId="1"/>
  </rrc>
  <rcc rId="6114" sId="1" xfDxf="1" dxf="1">
    <nc r="A14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3" start="0" length="2147483647">
    <dxf>
      <font>
        <i/>
      </font>
    </dxf>
  </rfmt>
  <rcc rId="6115" sId="1">
    <nc r="B143" t="inlineStr">
      <is>
        <t>08201L4670</t>
      </is>
    </nc>
  </rcc>
  <rcc rId="6116" sId="1">
    <nc r="D143" t="inlineStr">
      <is>
        <t>973</t>
      </is>
    </nc>
  </rcc>
  <rcc rId="6117" sId="1">
    <nc r="E143" t="inlineStr">
      <is>
        <t>08</t>
      </is>
    </nc>
  </rcc>
  <rcc rId="6118" sId="1">
    <nc r="F143" t="inlineStr">
      <is>
        <t>01</t>
      </is>
    </nc>
  </rcc>
  <rcc rId="6119" sId="1">
    <nc r="B144" t="inlineStr">
      <is>
        <t>08201L4670</t>
      </is>
    </nc>
  </rcc>
  <rcc rId="6120" sId="1">
    <nc r="D144" t="inlineStr">
      <is>
        <t>973</t>
      </is>
    </nc>
  </rcc>
  <rcc rId="6121" sId="1">
    <nc r="E144" t="inlineStr">
      <is>
        <t>08</t>
      </is>
    </nc>
  </rcc>
  <rcc rId="6122" sId="1">
    <nc r="F144" t="inlineStr">
      <is>
        <t>01</t>
      </is>
    </nc>
  </rcc>
  <rfmt sheetId="1" sqref="B143:F143" start="0" length="2147483647">
    <dxf>
      <font>
        <i/>
      </font>
    </dxf>
  </rfmt>
  <rcc rId="6123" sId="1">
    <nc r="C144" t="inlineStr">
      <is>
        <t>622</t>
      </is>
    </nc>
  </rcc>
  <rcc rId="6124" sId="1" numFmtId="4">
    <nc r="G144">
      <v>942.75500999999997</v>
    </nc>
  </rcc>
  <rcc rId="6125" sId="1">
    <nc r="G143">
      <f>G144</f>
    </nc>
  </rcc>
  <rcc rId="6126" sId="1" xfDxf="1" dxf="1">
    <nc r="A14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43" start="0" length="2147483647">
    <dxf>
      <font>
        <i/>
      </font>
    </dxf>
  </rfmt>
  <rcc rId="6127" sId="1">
    <oc r="G140">
      <f>G141+G145+G147</f>
    </oc>
    <nc r="G140">
      <f>G141+G143+G145+G147</f>
    </nc>
  </rcc>
  <rrc rId="6128" sId="1" ref="A145:XFD145" action="insertRow">
    <undo index="65535" exp="area" ref3D="1" dr="$A$276:$XFD$277" dn="Z_272C1EAD_DEB4_4BA3_949E_3CEAABD41B19_.wvu.Rows" sId="1"/>
  </rrc>
  <rrc rId="6129" sId="1" ref="A145:XFD145" action="insertRow">
    <undo index="65535" exp="area" ref3D="1" dr="$A$277:$XFD$278" dn="Z_272C1EAD_DEB4_4BA3_949E_3CEAABD41B19_.wvu.Rows" sId="1"/>
  </rrc>
  <rrc rId="6130" sId="1" ref="A145:XFD145" action="insertRow">
    <undo index="65535" exp="area" ref3D="1" dr="$A$278:$XFD$279" dn="Z_272C1EAD_DEB4_4BA3_949E_3CEAABD41B19_.wvu.Rows" sId="1"/>
  </rrc>
  <rcc rId="6131" sId="1" xfDxf="1" dxf="1">
    <nc r="A1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5" start="0" length="2147483647">
    <dxf>
      <font>
        <i/>
      </font>
    </dxf>
  </rfmt>
  <rcc rId="6132" sId="1">
    <nc r="B145" t="inlineStr">
      <is>
        <t>08201S2140</t>
      </is>
    </nc>
  </rcc>
  <rcc rId="6133" sId="1">
    <nc r="D145" t="inlineStr">
      <is>
        <t>973</t>
      </is>
    </nc>
  </rcc>
  <rcc rId="6134" sId="1">
    <nc r="E145" t="inlineStr">
      <is>
        <t>08</t>
      </is>
    </nc>
  </rcc>
  <rcc rId="6135" sId="1">
    <nc r="F145" t="inlineStr">
      <is>
        <t>01</t>
      </is>
    </nc>
  </rcc>
  <rcc rId="6136" sId="1">
    <nc r="B146" t="inlineStr">
      <is>
        <t>08201S2140</t>
      </is>
    </nc>
  </rcc>
  <rcc rId="6137" sId="1">
    <nc r="D146" t="inlineStr">
      <is>
        <t>973</t>
      </is>
    </nc>
  </rcc>
  <rcc rId="6138" sId="1">
    <nc r="E146" t="inlineStr">
      <is>
        <t>08</t>
      </is>
    </nc>
  </rcc>
  <rcc rId="6139" sId="1">
    <nc r="F146" t="inlineStr">
      <is>
        <t>01</t>
      </is>
    </nc>
  </rcc>
  <rcc rId="6140" sId="1">
    <nc r="B147" t="inlineStr">
      <is>
        <t>08201S2140</t>
      </is>
    </nc>
  </rcc>
  <rcc rId="6141" sId="1">
    <nc r="D147" t="inlineStr">
      <is>
        <t>973</t>
      </is>
    </nc>
  </rcc>
  <rcc rId="6142" sId="1">
    <nc r="E147" t="inlineStr">
      <is>
        <t>08</t>
      </is>
    </nc>
  </rcc>
  <rcc rId="6143" sId="1">
    <nc r="F147" t="inlineStr">
      <is>
        <t>01</t>
      </is>
    </nc>
  </rcc>
  <rcc rId="6144" sId="1">
    <nc r="C146" t="inlineStr">
      <is>
        <t>540</t>
      </is>
    </nc>
  </rcc>
  <rcc rId="6145" sId="1">
    <nc r="C147" t="inlineStr">
      <is>
        <t>622</t>
      </is>
    </nc>
  </rcc>
  <rcc rId="6146" sId="1">
    <nc r="A147" t="inlineStr">
      <is>
        <t>Субсидии автономным учреждениям на иные цели</t>
      </is>
    </nc>
  </rcc>
  <rcc rId="6147" sId="1" odxf="1" dxf="1">
    <nc r="A146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148" sId="1" numFmtId="4">
    <nc r="G146">
      <v>871.5</v>
    </nc>
  </rcc>
  <rcc rId="6149" sId="1" numFmtId="4">
    <nc r="G147">
      <v>601.07297000000005</v>
    </nc>
  </rcc>
  <rcc rId="6150" sId="1">
    <nc r="G145">
      <f>G146+G147</f>
    </nc>
  </rcc>
  <rfmt sheetId="1" sqref="B145:G145" start="0" length="2147483647">
    <dxf>
      <font>
        <i/>
      </font>
    </dxf>
  </rfmt>
  <rcc rId="6151" sId="1">
    <oc r="G141">
      <f>SUM(G142)</f>
    </oc>
    <nc r="G141">
      <f>SUM(G142)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Муниц.программы!$A$1:$G$356</formula>
    <oldFormula>Муниц.программы!$A$1:$G$356</oldFormula>
  </rdn>
  <rdn rId="0" localSheetId="1" customView="1" name="Z_F3937C05_AF36_47B9_8638_B7F3F20947C6_.wvu.FilterData" hidden="1" oldHidden="1">
    <formula>Муниц.программы!$A$14:$G$381</formula>
    <oldFormula>Муниц.программы!$A$14:$G$381</oldFormula>
  </rdn>
  <rcv guid="{F3937C05-AF36-47B9-8638-B7F3F20947C6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4" sId="1" numFmtId="4">
    <oc r="G149">
      <v>1500</v>
    </oc>
    <nc r="G149">
      <v>9883.5</v>
    </nc>
  </rcc>
  <rcc rId="6155" sId="1" numFmtId="4">
    <oc r="G155">
      <v>10764.6</v>
    </oc>
    <nc r="G155">
      <v>10764.9</v>
    </nc>
  </rcc>
  <rrc rId="6156" sId="1" ref="A156:XFD156" action="insertRow">
    <undo index="65535" exp="area" ref3D="1" dr="$A$279:$XFD$280" dn="Z_272C1EAD_DEB4_4BA3_949E_3CEAABD41B19_.wvu.Rows" sId="1"/>
  </rrc>
  <rrc rId="6157" sId="1" ref="A156:XFD156" action="insertRow">
    <undo index="65535" exp="area" ref3D="1" dr="$A$280:$XFD$281" dn="Z_272C1EAD_DEB4_4BA3_949E_3CEAABD41B19_.wvu.Rows" sId="1"/>
  </rrc>
  <rcc rId="6158" sId="1">
    <nc r="B156" t="inlineStr">
      <is>
        <t>08301S2160</t>
      </is>
    </nc>
  </rcc>
  <rcc rId="6159" sId="1">
    <nc r="D156" t="inlineStr">
      <is>
        <t>973</t>
      </is>
    </nc>
  </rcc>
  <rcc rId="6160" sId="1">
    <nc r="E156" t="inlineStr">
      <is>
        <t>07</t>
      </is>
    </nc>
  </rcc>
  <rcc rId="6161" sId="1">
    <nc r="F156" t="inlineStr">
      <is>
        <t>03</t>
      </is>
    </nc>
  </rcc>
  <rcc rId="6162" sId="1">
    <nc r="G156">
      <f>G157</f>
    </nc>
  </rcc>
  <rcc rId="6163" sId="1">
    <nc r="B157" t="inlineStr">
      <is>
        <t>08301S2160</t>
      </is>
    </nc>
  </rcc>
  <rcc rId="6164" sId="1">
    <nc r="D157" t="inlineStr">
      <is>
        <t>973</t>
      </is>
    </nc>
  </rcc>
  <rcc rId="6165" sId="1">
    <nc r="E157" t="inlineStr">
      <is>
        <t>07</t>
      </is>
    </nc>
  </rcc>
  <rcc rId="6166" sId="1">
    <nc r="F157" t="inlineStr">
      <is>
        <t>03</t>
      </is>
    </nc>
  </rcc>
  <rcc rId="6167" sId="1">
    <nc r="C157" t="inlineStr">
      <is>
        <t>621</t>
      </is>
    </nc>
  </rcc>
  <rfmt sheetId="1" sqref="B156:F156" start="0" length="2147483647">
    <dxf>
      <font>
        <i/>
      </font>
    </dxf>
  </rfmt>
  <rcc rId="6168" sId="1" xfDxf="1" dxf="1">
    <nc r="A156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6" start="0" length="2147483647">
    <dxf>
      <font>
        <i/>
      </font>
    </dxf>
  </rfmt>
  <rcc rId="6169" sId="1" xfDxf="1" dxf="1">
    <nc r="A157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0" sId="1" numFmtId="4">
    <nc r="G157">
      <v>1500</v>
    </nc>
  </rcc>
  <rfmt sheetId="1" sqref="G156" start="0" length="2147483647">
    <dxf>
      <font>
        <i/>
      </font>
    </dxf>
  </rfmt>
  <rcc rId="6171" sId="1">
    <oc r="G153">
      <f>G154+G158</f>
    </oc>
    <nc r="G153">
      <f>G154+G156+G158</f>
    </nc>
  </rcc>
  <rcc rId="6172" sId="1" numFmtId="4">
    <oc r="G163">
      <v>545</v>
    </oc>
    <nc r="G163">
      <v>482</v>
    </nc>
  </rcc>
  <rfmt sheetId="1" sqref="G163">
    <dxf>
      <fill>
        <patternFill>
          <bgColor theme="9" tint="0.79998168889431442"/>
        </patternFill>
      </fill>
    </dxf>
  </rfmt>
  <rrc rId="6173" sId="1" ref="A164:XFD164" action="insertRow">
    <undo index="65535" exp="area" ref3D="1" dr="$A$281:$XFD$282" dn="Z_272C1EAD_DEB4_4BA3_949E_3CEAABD41B19_.wvu.Rows" sId="1"/>
  </rrc>
  <rcc rId="6174" sId="1">
    <nc r="B164" t="inlineStr">
      <is>
        <t>08401 83160</t>
      </is>
    </nc>
  </rcc>
  <rcc rId="6175" sId="1">
    <nc r="D164" t="inlineStr">
      <is>
        <t>973</t>
      </is>
    </nc>
  </rcc>
  <rcc rId="6176" sId="1">
    <nc r="E164" t="inlineStr">
      <is>
        <t>08</t>
      </is>
    </nc>
  </rcc>
  <rcc rId="6177" sId="1">
    <nc r="F164" t="inlineStr">
      <is>
        <t>01</t>
      </is>
    </nc>
  </rcc>
  <rcc rId="6178" sId="1">
    <nc r="C164" t="inlineStr">
      <is>
        <t>350</t>
      </is>
    </nc>
  </rcc>
  <rcc rId="6179" sId="1" numFmtId="4">
    <nc r="G164">
      <v>113</v>
    </nc>
  </rcc>
  <rcc rId="6180" sId="1">
    <oc r="G162">
      <f>SUM(G163:G163)</f>
    </oc>
    <nc r="G162">
      <f>SUM(G163:G164)</f>
    </nc>
  </rcc>
  <rcc rId="6181" sId="1" xfDxf="1" dxf="1">
    <nc r="A164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67">
    <dxf>
      <fill>
        <patternFill>
          <bgColor theme="6" tint="0.79998168889431442"/>
        </patternFill>
      </fill>
    </dxf>
  </rfmt>
  <rfmt sheetId="1" sqref="G168">
    <dxf>
      <fill>
        <patternFill>
          <bgColor theme="6" tint="0.79998168889431442"/>
        </patternFill>
      </fill>
    </dxf>
  </rfmt>
  <rcc rId="6182" sId="1" numFmtId="4">
    <oc r="G170">
      <v>7896.2</v>
    </oc>
    <nc r="G170">
      <v>6744.1</v>
    </nc>
  </rcc>
  <rfmt sheetId="1" sqref="G170">
    <dxf>
      <fill>
        <patternFill>
          <bgColor theme="9" tint="0.79998168889431442"/>
        </patternFill>
      </fill>
    </dxf>
  </rfmt>
  <rcc rId="6183" sId="1" numFmtId="4">
    <oc r="G171">
      <v>2384.6999999999998</v>
    </oc>
    <nc r="G171">
      <v>2036.8</v>
    </nc>
  </rcc>
  <rfmt sheetId="1" sqref="G171">
    <dxf>
      <fill>
        <patternFill>
          <bgColor theme="5" tint="0.79998168889431442"/>
        </patternFill>
      </fill>
    </dxf>
  </rfmt>
  <rfmt sheetId="1" sqref="G171">
    <dxf>
      <fill>
        <patternFill>
          <bgColor theme="9" tint="0.79998168889431442"/>
        </patternFill>
      </fill>
    </dxf>
  </rfmt>
  <rfmt sheetId="1" sqref="G172:G174">
    <dxf>
      <fill>
        <patternFill>
          <bgColor theme="6" tint="0.79998168889431442"/>
        </patternFill>
      </fill>
    </dxf>
  </rfmt>
  <rrc rId="6184" sId="1" ref="A175:XFD175" action="insertRow">
    <undo index="65535" exp="area" ref3D="1" dr="$A$282:$XFD$283" dn="Z_272C1EAD_DEB4_4BA3_949E_3CEAABD41B19_.wvu.Rows" sId="1"/>
  </rrc>
  <rrc rId="6185" sId="1" ref="A175:XFD175" action="insertRow">
    <undo index="65535" exp="area" ref3D="1" dr="$A$283:$XFD$284" dn="Z_272C1EAD_DEB4_4BA3_949E_3CEAABD41B19_.wvu.Rows" sId="1"/>
  </rrc>
  <rcc rId="6186" sId="1">
    <nc r="B175" t="inlineStr">
      <is>
        <t>08402S2160</t>
      </is>
    </nc>
  </rcc>
  <rcc rId="6187" sId="1">
    <nc r="D175" t="inlineStr">
      <is>
        <t>973</t>
      </is>
    </nc>
  </rcc>
  <rcc rId="6188" sId="1">
    <nc r="E175" t="inlineStr">
      <is>
        <t>08</t>
      </is>
    </nc>
  </rcc>
  <rcc rId="6189" sId="1">
    <nc r="F175" t="inlineStr">
      <is>
        <t>04</t>
      </is>
    </nc>
  </rcc>
  <rrc rId="6190" sId="1" ref="A176:XFD176" action="insertRow">
    <undo index="65535" exp="area" ref3D="1" dr="$A$284:$XFD$285" dn="Z_272C1EAD_DEB4_4BA3_949E_3CEAABD41B19_.wvu.Rows" sId="1"/>
  </rrc>
  <rrc rId="6191" sId="1" ref="A176:XFD176" action="insertRow">
    <undo index="65535" exp="area" ref3D="1" dr="$A$285:$XFD$286" dn="Z_272C1EAD_DEB4_4BA3_949E_3CEAABD41B19_.wvu.Rows" sId="1"/>
  </rrc>
  <rcc rId="6192" sId="1" xfDxf="1" dxf="1">
    <nc r="A17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5" start="0" length="2147483647">
    <dxf>
      <font>
        <i/>
      </font>
    </dxf>
  </rfmt>
  <rcc rId="6193" sId="1">
    <nc r="B176" t="inlineStr">
      <is>
        <t>08402S2160</t>
      </is>
    </nc>
  </rcc>
  <rcc rId="6194" sId="1">
    <nc r="D176" t="inlineStr">
      <is>
        <t>973</t>
      </is>
    </nc>
  </rcc>
  <rcc rId="6195" sId="1">
    <nc r="E176" t="inlineStr">
      <is>
        <t>08</t>
      </is>
    </nc>
  </rcc>
  <rcc rId="6196" sId="1">
    <nc r="F176" t="inlineStr">
      <is>
        <t>04</t>
      </is>
    </nc>
  </rcc>
  <rcc rId="6197" sId="1">
    <nc r="C176" t="inlineStr">
      <is>
        <t>111</t>
      </is>
    </nc>
  </rcc>
  <rcc rId="6198" sId="1" odxf="1" dxf="1">
    <nc r="A1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199" sId="1">
    <nc r="G176">
      <f>1152.1</f>
    </nc>
  </rcc>
  <rcc rId="6200" sId="1">
    <nc r="B177" t="inlineStr">
      <is>
        <t>08402S2160</t>
      </is>
    </nc>
  </rcc>
  <rcc rId="6201" sId="1">
    <nc r="D177" t="inlineStr">
      <is>
        <t>973</t>
      </is>
    </nc>
  </rcc>
  <rcc rId="6202" sId="1">
    <nc r="E177" t="inlineStr">
      <is>
        <t>08</t>
      </is>
    </nc>
  </rcc>
  <rcc rId="6203" sId="1">
    <nc r="F177" t="inlineStr">
      <is>
        <t>04</t>
      </is>
    </nc>
  </rcc>
  <rcc rId="6204" sId="1">
    <nc r="B178" t="inlineStr">
      <is>
        <t>08402S2160</t>
      </is>
    </nc>
  </rcc>
  <rcc rId="6205" sId="1">
    <nc r="D178" t="inlineStr">
      <is>
        <t>973</t>
      </is>
    </nc>
  </rcc>
  <rcc rId="6206" sId="1">
    <nc r="E178" t="inlineStr">
      <is>
        <t>08</t>
      </is>
    </nc>
  </rcc>
  <rcc rId="6207" sId="1">
    <nc r="F178" t="inlineStr">
      <is>
        <t>04</t>
      </is>
    </nc>
  </rcc>
  <rcc rId="6208" sId="1">
    <nc r="C178" t="inlineStr">
      <is>
        <t>119</t>
      </is>
    </nc>
  </rcc>
  <rcc rId="6209" sId="1" odxf="1" dxf="1">
    <nc r="A17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rc rId="6210" sId="1" ref="A177:XFD177" action="deleteRow">
    <undo index="65535" exp="area" ref3D="1" dr="$A$286:$XFD$287" dn="Z_272C1EAD_DEB4_4BA3_949E_3CEAABD41B19_.wvu.Rows" sId="1"/>
    <rfmt sheetId="1" xfDxf="1" sqref="A177:XFD177" start="0" length="0">
      <dxf>
        <font>
          <b/>
          <name val="Times New Roman CYR"/>
          <family val="1"/>
        </font>
        <alignment wrapText="1"/>
      </dxf>
    </rfmt>
    <rfmt sheetId="1" sqref="A17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77" t="inlineStr">
        <is>
          <t>08402S2160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7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7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7" start="0" length="0">
      <dxf>
        <fill>
          <patternFill patternType="solid">
            <bgColor rgb="FFFFFF00"/>
          </patternFill>
        </fill>
      </dxf>
    </rfmt>
  </rrc>
  <rcc rId="6211" sId="1">
    <nc r="G175">
      <f>G176+G177</f>
    </nc>
  </rcc>
  <rcc rId="6212" sId="1" numFmtId="4">
    <nc r="G177">
      <v>347.9</v>
    </nc>
  </rcc>
  <rfmt sheetId="1" sqref="G176:G177">
    <dxf>
      <fill>
        <patternFill>
          <bgColor theme="5" tint="0.79998168889431442"/>
        </patternFill>
      </fill>
    </dxf>
  </rfmt>
  <rfmt sheetId="1" sqref="G175">
    <dxf>
      <fill>
        <patternFill>
          <bgColor theme="5" tint="0.79998168889431442"/>
        </patternFill>
      </fill>
    </dxf>
  </rfmt>
  <rfmt sheetId="1" sqref="B175:G175" start="0" length="2147483647">
    <dxf>
      <font>
        <i/>
      </font>
    </dxf>
  </rfmt>
  <rcc rId="6213" sId="1">
    <oc r="G169">
      <f>SUM(G170:G174)</f>
    </oc>
    <nc r="G169">
      <f>SUM(G170:G174)</f>
    </nc>
  </rcc>
  <rfmt sheetId="1" sqref="G175">
    <dxf>
      <fill>
        <patternFill>
          <bgColor theme="0"/>
        </patternFill>
      </fill>
    </dxf>
  </rfmt>
  <rrc rId="6214" sId="1" ref="A178:XFD178" action="insertRow">
    <undo index="65535" exp="area" ref3D="1" dr="$A$285:$XFD$286" dn="Z_272C1EAD_DEB4_4BA3_949E_3CEAABD41B19_.wvu.Rows" sId="1"/>
  </rrc>
  <rrc rId="6215" sId="1" ref="A178:XFD178" action="insertRow">
    <undo index="65535" exp="area" ref3D="1" dr="$A$286:$XFD$287" dn="Z_272C1EAD_DEB4_4BA3_949E_3CEAABD41B19_.wvu.Rows" sId="1"/>
  </rrc>
  <rcc rId="6216" sId="1">
    <nc r="B178" t="inlineStr">
      <is>
        <t>084A255190</t>
      </is>
    </nc>
  </rcc>
  <rcc rId="6217" sId="1" xfDxf="1" dxf="1">
    <nc r="A178" t="inlineStr">
      <is>
        <t>Государственная поддержка отрасли культура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8" start="0" length="2147483647">
    <dxf>
      <font>
        <i/>
      </font>
    </dxf>
  </rfmt>
  <rfmt sheetId="1" sqref="B178" start="0" length="2147483647">
    <dxf>
      <font>
        <i/>
      </font>
    </dxf>
  </rfmt>
  <rcc rId="6218" sId="1">
    <nc r="D178" t="inlineStr">
      <is>
        <t>973</t>
      </is>
    </nc>
  </rcc>
  <rcc rId="6219" sId="1">
    <nc r="E178" t="inlineStr">
      <is>
        <t>08</t>
      </is>
    </nc>
  </rcc>
  <rcc rId="6220" sId="1">
    <nc r="F178" t="inlineStr">
      <is>
        <t>01</t>
      </is>
    </nc>
  </rcc>
  <rcc rId="6221" sId="1" odxf="1" dxf="1">
    <nc r="B179" t="inlineStr">
      <is>
        <t>084A255190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22" sId="1">
    <nc r="D179" t="inlineStr">
      <is>
        <t>973</t>
      </is>
    </nc>
  </rcc>
  <rcc rId="6223" sId="1">
    <nc r="E179" t="inlineStr">
      <is>
        <t>08</t>
      </is>
    </nc>
  </rcc>
  <rcc rId="6224" sId="1">
    <nc r="F179" t="inlineStr">
      <is>
        <t>01</t>
      </is>
    </nc>
  </rcc>
  <rfmt sheetId="1" sqref="B179" start="0" length="2147483647">
    <dxf>
      <font>
        <i val="0"/>
      </font>
    </dxf>
  </rfmt>
  <rcc rId="6225" sId="1">
    <nc r="C179" t="inlineStr">
      <is>
        <t>622</t>
      </is>
    </nc>
  </rcc>
  <rcc rId="6226" sId="1" odxf="1" dxf="1">
    <nc r="A179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6227" sId="1" numFmtId="4">
    <nc r="G179">
      <v>53.191490000000002</v>
    </nc>
  </rcc>
  <rcc rId="6228" sId="1" numFmtId="4">
    <nc r="G178">
      <f>G179</f>
    </nc>
  </rcc>
  <rfmt sheetId="1" sqref="D178:G178" start="0" length="2147483647">
    <dxf>
      <font>
        <i/>
      </font>
    </dxf>
  </rfmt>
  <rfmt sheetId="1" sqref="G178">
    <dxf>
      <fill>
        <patternFill>
          <bgColor theme="0"/>
        </patternFill>
      </fill>
    </dxf>
  </rfmt>
  <rcc rId="6229" sId="1">
    <oc r="G165">
      <f>G166+G169</f>
    </oc>
    <nc r="G165">
      <f>G166+G169+G175+G178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0" sId="1" numFmtId="4">
    <oc r="G184">
      <v>500</v>
    </oc>
    <nc r="G184">
      <v>314.577</v>
    </nc>
  </rcc>
  <rfmt sheetId="1" sqref="G184">
    <dxf>
      <fill>
        <patternFill>
          <bgColor theme="9" tint="0.79998168889431442"/>
        </patternFill>
      </fill>
    </dxf>
  </rfmt>
  <rrc rId="6231" sId="1" ref="A184:XFD184" action="insertRow">
    <undo index="65535" exp="area" ref3D="1" dr="$A$287:$XFD$288" dn="Z_272C1EAD_DEB4_4BA3_949E_3CEAABD41B19_.wvu.Rows" sId="1"/>
  </rrc>
  <rcc rId="6232" sId="1" odxf="1" dxf="1">
    <nc r="B18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4" start="0" length="0">
    <dxf>
      <font>
        <i val="0"/>
        <name val="Times New Roman"/>
        <family val="1"/>
      </font>
    </dxf>
  </rfmt>
  <rcc rId="6233" sId="1" odxf="1" dxf="1">
    <nc r="D18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4" sId="1" odxf="1" dxf="1">
    <nc r="E18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5" sId="1" odxf="1" dxf="1">
    <nc r="F18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6" sId="1">
    <nc r="C184" t="inlineStr">
      <is>
        <t>112</t>
      </is>
    </nc>
  </rcc>
  <rcc rId="6237" sId="1" xfDxf="1" dxf="1">
    <nc r="A184" t="inlineStr">
      <is>
        <t>Иные выплаты персоналу учреждений, за исключением фонда оплаты труда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4" start="0" length="2147483647">
    <dxf>
      <font>
        <i val="0"/>
      </font>
    </dxf>
  </rfmt>
  <rcc rId="6238" sId="1" numFmtId="4">
    <nc r="G184">
      <v>14.023</v>
    </nc>
  </rcc>
  <rfmt sheetId="1" sqref="G184" start="0" length="2147483647">
    <dxf>
      <font>
        <i val="0"/>
      </font>
    </dxf>
  </rfmt>
  <rfmt sheetId="1" sqref="G184">
    <dxf>
      <fill>
        <patternFill patternType="solid">
          <bgColor theme="5" tint="0.79998168889431442"/>
        </patternFill>
      </fill>
    </dxf>
  </rfmt>
  <rrc rId="6239" sId="1" ref="A186:XFD186" action="insertRow">
    <undo index="65535" exp="area" ref3D="1" dr="$A$288:$XFD$289" dn="Z_272C1EAD_DEB4_4BA3_949E_3CEAABD41B19_.wvu.Rows" sId="1"/>
  </rrc>
  <rcc rId="6240" sId="1">
    <nc r="B186" t="inlineStr">
      <is>
        <t>09101 82600</t>
      </is>
    </nc>
  </rcc>
  <rcc rId="6241" sId="1">
    <nc r="C186" t="inlineStr">
      <is>
        <t>350</t>
      </is>
    </nc>
  </rcc>
  <rcc rId="6242" sId="1">
    <nc r="D186" t="inlineStr">
      <is>
        <t>975</t>
      </is>
    </nc>
  </rcc>
  <rcc rId="6243" sId="1">
    <nc r="E186" t="inlineStr">
      <is>
        <t>11</t>
      </is>
    </nc>
  </rcc>
  <rcc rId="6244" sId="1">
    <nc r="F186" t="inlineStr">
      <is>
        <t>02</t>
      </is>
    </nc>
  </rcc>
  <rcc rId="6245" sId="1" numFmtId="4">
    <nc r="G186">
      <v>171.4</v>
    </nc>
  </rcc>
  <rfmt sheetId="1" sqref="G186">
    <dxf>
      <fill>
        <patternFill>
          <bgColor theme="5" tint="-0.249977111117893"/>
        </patternFill>
      </fill>
    </dxf>
  </rfmt>
  <rfmt sheetId="1" sqref="G186">
    <dxf>
      <fill>
        <patternFill>
          <bgColor theme="5" tint="0.79998168889431442"/>
        </patternFill>
      </fill>
    </dxf>
  </rfmt>
  <rcc rId="6246" sId="1" xfDxf="1" dxf="1">
    <nc r="A186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7" sId="1">
    <oc r="G183">
      <f>SUM(G185)</f>
    </oc>
    <nc r="G183">
      <f>SUM(G184:G186)</f>
    </nc>
  </rcc>
  <rcc rId="6248" sId="1" numFmtId="4">
    <oc r="G190">
      <v>1954.4</v>
    </oc>
    <nc r="G190">
      <v>2827.82089</v>
    </nc>
  </rcc>
  <rfmt sheetId="1" sqref="G190">
    <dxf>
      <fill>
        <patternFill>
          <bgColor theme="5" tint="0.79998168889431442"/>
        </patternFill>
      </fill>
    </dxf>
  </rfmt>
  <rfmt sheetId="1" sqref="G190">
    <dxf>
      <fill>
        <patternFill>
          <bgColor theme="9" tint="0.79998168889431442"/>
        </patternFill>
      </fill>
    </dxf>
  </rfmt>
  <rcc rId="6249" sId="1" numFmtId="4">
    <oc r="G191">
      <v>590.20000000000005</v>
    </oc>
    <nc r="G191">
      <v>853.97910999999999</v>
    </nc>
  </rcc>
  <rfmt sheetId="1" sqref="G191">
    <dxf>
      <fill>
        <patternFill>
          <bgColor theme="5" tint="0.79998168889431442"/>
        </patternFill>
      </fill>
    </dxf>
  </rfmt>
  <rfmt sheetId="1" sqref="G191">
    <dxf>
      <fill>
        <patternFill>
          <bgColor theme="9" tint="0.79998168889431442"/>
        </patternFill>
      </fill>
    </dxf>
  </rfmt>
  <rcc rId="6250" sId="1" numFmtId="4">
    <oc r="G195">
      <v>27986.6</v>
    </oc>
    <nc r="G195">
      <v>20986.6</v>
    </nc>
  </rcc>
  <rfmt sheetId="1" sqref="G195">
    <dxf>
      <fill>
        <patternFill>
          <bgColor theme="5" tint="0.79998168889431442"/>
        </patternFill>
      </fill>
    </dxf>
  </rfmt>
  <rfmt sheetId="1" sqref="G195">
    <dxf>
      <fill>
        <patternFill>
          <bgColor theme="9" tint="0.79998168889431442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1" sId="1" ref="A196:XFD196" action="insertRow">
    <undo index="65535" exp="area" ref3D="1" dr="$A$289:$XFD$290" dn="Z_272C1EAD_DEB4_4BA3_949E_3CEAABD41B19_.wvu.Rows" sId="1"/>
  </rrc>
  <rcc rId="6252" sId="1">
    <nc r="B196" t="inlineStr">
      <is>
        <t>09301 83180</t>
      </is>
    </nc>
  </rcc>
  <rcc rId="6253" sId="1">
    <nc r="D196" t="inlineStr">
      <is>
        <t>975</t>
      </is>
    </nc>
  </rcc>
  <rcc rId="6254" sId="1">
    <nc r="E196" t="inlineStr">
      <is>
        <t>11</t>
      </is>
    </nc>
  </rcc>
  <rcc rId="6255" sId="1">
    <nc r="F196" t="inlineStr">
      <is>
        <t>03</t>
      </is>
    </nc>
  </rcc>
  <rcc rId="6256" sId="1">
    <nc r="C196" t="inlineStr">
      <is>
        <t>612</t>
      </is>
    </nc>
  </rcc>
  <rcc rId="6257" sId="1" xfDxf="1" dxf="1">
    <nc r="A196" t="inlineStr">
      <is>
        <t>Субсидии бюджетным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58" sId="1" numFmtId="4">
    <nc r="G196">
      <v>1156.6687899999999</v>
    </nc>
  </rcc>
  <rcc rId="6259" sId="1">
    <oc r="G194">
      <f>G195</f>
    </oc>
    <nc r="G194">
      <f>G195+G196</f>
    </nc>
  </rcc>
  <rfmt sheetId="1" sqref="G198">
    <dxf>
      <fill>
        <patternFill>
          <bgColor theme="6" tint="0.79998168889431442"/>
        </patternFill>
      </fill>
    </dxf>
  </rfmt>
  <rrc rId="6260" sId="1" ref="A198:XFD198" action="insertRow">
    <undo index="65535" exp="area" ref3D="1" dr="$A$290:$XFD$291" dn="Z_272C1EAD_DEB4_4BA3_949E_3CEAABD41B19_.wvu.Rows" sId="1"/>
  </rrc>
  <rcc rId="6261" sId="1">
    <nc r="B198" t="inlineStr">
      <is>
        <t>09301S2160</t>
      </is>
    </nc>
  </rcc>
  <rrc rId="6262" sId="1" ref="A199:XFD199" action="insertRow">
    <undo index="65535" exp="area" ref3D="1" dr="$A$291:$XFD$292" dn="Z_272C1EAD_DEB4_4BA3_949E_3CEAABD41B19_.wvu.Rows" sId="1"/>
  </rrc>
  <rcc rId="6263" sId="1">
    <nc r="D198" t="inlineStr">
      <is>
        <t>975</t>
      </is>
    </nc>
  </rcc>
  <rcc rId="6264" sId="1">
    <nc r="E198" t="inlineStr">
      <is>
        <t>11</t>
      </is>
    </nc>
  </rcc>
  <rcc rId="6265" sId="1">
    <nc r="F198" t="inlineStr">
      <is>
        <t>03</t>
      </is>
    </nc>
  </rcc>
  <rcc rId="6266" sId="1">
    <nc r="B199" t="inlineStr">
      <is>
        <t>09301S2160</t>
      </is>
    </nc>
  </rcc>
  <rcc rId="6267" sId="1">
    <nc r="D199" t="inlineStr">
      <is>
        <t>975</t>
      </is>
    </nc>
  </rcc>
  <rcc rId="6268" sId="1">
    <nc r="E199" t="inlineStr">
      <is>
        <t>11</t>
      </is>
    </nc>
  </rcc>
  <rcc rId="6269" sId="1">
    <nc r="F199" t="inlineStr">
      <is>
        <t>03</t>
      </is>
    </nc>
  </rcc>
  <rfmt sheetId="1" sqref="B199:F199" start="0" length="2147483647">
    <dxf>
      <font>
        <i val="0"/>
      </font>
    </dxf>
  </rfmt>
  <rcc rId="6270" sId="1" numFmtId="4">
    <nc r="G199">
      <v>7000</v>
    </nc>
  </rcc>
  <rfmt sheetId="1" sqref="G199" start="0" length="2147483647">
    <dxf>
      <font>
        <i val="0"/>
      </font>
    </dxf>
  </rfmt>
  <rfmt sheetId="1" xfDxf="1" sqref="A199" start="0" length="0">
    <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71" sId="1" xfDxf="1" dxf="1">
    <nc r="A19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72" sId="1">
    <nc r="C199" t="inlineStr">
      <is>
        <t>611</t>
      </is>
    </nc>
  </rcc>
  <rfmt sheetId="1" sqref="G199">
    <dxf>
      <fill>
        <patternFill>
          <bgColor theme="5" tint="0.79998168889431442"/>
        </patternFill>
      </fill>
    </dxf>
  </rfmt>
  <rcc rId="6273" sId="1" odxf="1" dxf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i val="0"/>
        <name val="Times New Roman"/>
        <family val="1"/>
      </font>
    </ndxf>
  </rcc>
  <rrc rId="6274" sId="1" ref="A198:XFD198" action="insertRow">
    <undo index="65535" exp="area" ref3D="1" dr="$A$292:$XFD$293" dn="Z_272C1EAD_DEB4_4BA3_949E_3CEAABD41B19_.wvu.Rows" sId="1"/>
  </rrc>
  <rcc rId="6275" sId="1" odxf="1" dxf="1">
    <nc r="A1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6" sId="1" odxf="1" dxf="1">
    <nc r="B198" t="inlineStr">
      <is>
        <t>09301 S2E90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7" sId="1" odxf="1" dxf="1">
    <nc r="C198" t="inlineStr">
      <is>
        <t>611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8" sId="1" odxf="1" dxf="1">
    <nc r="D198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9" sId="1" odxf="1" dxf="1">
    <nc r="E198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0" sId="1" odxf="1" dxf="1">
    <nc r="F19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1" sId="1" odxf="1" dxf="1" numFmtId="4">
    <nc r="G198">
      <v>13287.4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6" tint="0.79998168889431442"/>
        </patternFill>
      </fill>
    </ndxf>
  </rcc>
  <rrc rId="6282" sId="1" ref="A201:XFD201" action="deleteRow">
    <undo index="65535" exp="ref" v="1" dr="G201" r="G199" sId="1"/>
    <undo index="65535" exp="ref" v="1" dr="G201" r="G197" sId="1"/>
    <undo index="65535" exp="area" ref3D="1" dr="$A$293:$XFD$294" dn="Z_272C1EAD_DEB4_4BA3_949E_3CEAABD41B19_.wvu.Rows" sId="1"/>
    <rfmt sheetId="1" xfDxf="1" sqref="A201:XFD201" start="0" length="0">
      <dxf>
        <font>
          <b/>
          <name val="Times New Roman CYR"/>
          <family val="1"/>
        </font>
        <alignment wrapText="1"/>
      </dxf>
    </rfmt>
    <rcc rId="0" sId="1" dxf="1">
      <nc r="A2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09301 S2E90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1">
        <v>13287.4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1" start="0" length="0">
      <dxf>
        <fill>
          <patternFill patternType="solid">
            <bgColor rgb="FFFFFF00"/>
          </patternFill>
        </fill>
      </dxf>
    </rfmt>
  </rrc>
  <rcc rId="6283" sId="1">
    <oc r="G197">
      <f>G200</f>
    </oc>
    <nc r="G197">
      <f>G198</f>
    </nc>
  </rcc>
  <rcc rId="6284" sId="1">
    <nc r="G199">
      <f>G200</f>
    </nc>
  </rcc>
  <rcc rId="6285" sId="1">
    <oc r="G193">
      <f>G194+G197</f>
    </oc>
    <nc r="G193">
      <f>G194+G197+G199</f>
    </nc>
  </rcc>
  <rfmt sheetId="1" sqref="G204">
    <dxf>
      <fill>
        <patternFill>
          <bgColor theme="6" tint="0.79998168889431442"/>
        </patternFill>
      </fill>
    </dxf>
  </rfmt>
  <rfmt sheetId="1" sqref="G205">
    <dxf>
      <fill>
        <patternFill>
          <bgColor theme="6" tint="0.79998168889431442"/>
        </patternFill>
      </fill>
    </dxf>
  </rfmt>
  <rfmt sheetId="1" sqref="G207:G208">
    <dxf>
      <fill>
        <patternFill>
          <bgColor theme="6" tint="0.79998168889431442"/>
        </patternFill>
      </fill>
    </dxf>
  </rfmt>
  <rfmt sheetId="1" sqref="G209:G211">
    <dxf>
      <fill>
        <patternFill>
          <bgColor theme="6" tint="0.79998168889431442"/>
        </patternFill>
      </fill>
    </dxf>
  </rfmt>
  <rfmt sheetId="1" sqref="G213">
    <dxf>
      <fill>
        <patternFill>
          <bgColor theme="6" tint="0.79998168889431442"/>
        </patternFill>
      </fill>
    </dxf>
  </rfmt>
  <rcc rId="6286" sId="1" numFmtId="4">
    <oc r="G217">
      <v>564.1</v>
    </oc>
    <nc r="G217">
      <v>1963.5</v>
    </nc>
  </rcc>
  <rfmt sheetId="1" sqref="G217">
    <dxf>
      <fill>
        <patternFill>
          <bgColor theme="9" tint="0.79998168889431442"/>
        </patternFill>
      </fill>
    </dxf>
  </rfmt>
  <rfmt sheetId="1" sqref="G221">
    <dxf>
      <fill>
        <patternFill>
          <bgColor theme="6" tint="0.79998168889431442"/>
        </patternFill>
      </fill>
    </dxf>
  </rfmt>
  <rrc rId="6287" sId="1" ref="A222:XFD222" action="insertRow">
    <undo index="65535" exp="area" ref3D="1" dr="$A$292:$XFD$293" dn="Z_272C1EAD_DEB4_4BA3_949E_3CEAABD41B19_.wvu.Rows" sId="1"/>
  </rrc>
  <rrc rId="6288" sId="1" ref="A222:XFD222" action="insertRow">
    <undo index="65535" exp="area" ref3D="1" dr="$A$293:$XFD$294" dn="Z_272C1EAD_DEB4_4BA3_949E_3CEAABD41B19_.wvu.Rows" sId="1"/>
  </rrc>
  <rcc rId="6289" sId="1">
    <nc r="B222" t="inlineStr">
      <is>
        <t>09601L1160</t>
      </is>
    </nc>
  </rcc>
  <rcc rId="6290" sId="1">
    <nc r="B223" t="inlineStr">
      <is>
        <t>09601L1160</t>
      </is>
    </nc>
  </rcc>
  <rcc rId="6291" sId="1" xfDxf="1" dxf="1">
    <nc r="A222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22" start="0" length="2147483647">
    <dxf>
      <font>
        <i/>
      </font>
    </dxf>
  </rfmt>
  <rcc rId="6292" sId="1">
    <nc r="D222" t="inlineStr">
      <is>
        <t>975</t>
      </is>
    </nc>
  </rcc>
  <rcc rId="6293" sId="1">
    <nc r="E222" t="inlineStr">
      <is>
        <t>07</t>
      </is>
    </nc>
  </rcc>
  <rcc rId="6294" sId="1">
    <nc r="F222" t="inlineStr">
      <is>
        <t>07</t>
      </is>
    </nc>
  </rcc>
  <rcc rId="6295" sId="1">
    <nc r="D223" t="inlineStr">
      <is>
        <t>975</t>
      </is>
    </nc>
  </rcc>
  <rcc rId="6296" sId="1">
    <nc r="E223" t="inlineStr">
      <is>
        <t>07</t>
      </is>
    </nc>
  </rcc>
  <rcc rId="6297" sId="1">
    <nc r="F223" t="inlineStr">
      <is>
        <t>07</t>
      </is>
    </nc>
  </rcc>
  <rcc rId="6298" sId="1">
    <nc r="C223" t="inlineStr">
      <is>
        <t>622</t>
      </is>
    </nc>
  </rcc>
  <rfmt sheetId="1" sqref="G222:G223">
    <dxf>
      <fill>
        <patternFill>
          <bgColor theme="5" tint="0.79998168889431442"/>
        </patternFill>
      </fill>
    </dxf>
  </rfmt>
  <rcc rId="6299" sId="1" numFmtId="4">
    <nc r="G223">
      <v>14272.5</v>
    </nc>
  </rcc>
  <rcc rId="6300" sId="1">
    <nc r="G222">
      <f>G223</f>
    </nc>
  </rcc>
  <rfmt sheetId="1" sqref="B222:G222" start="0" length="2147483647">
    <dxf>
      <font>
        <i/>
      </font>
    </dxf>
  </rfmt>
  <rcc rId="6301" sId="1">
    <oc r="G219">
      <f>G220</f>
    </oc>
    <nc r="G219">
      <f>G220+G222</f>
    </nc>
  </rcc>
  <rcc rId="6302" sId="1" numFmtId="4">
    <oc r="G228">
      <v>133179.4</v>
    </oc>
    <nc r="G228">
      <v>146454.79999999999</v>
    </nc>
  </rcc>
  <rfmt sheetId="1" sqref="G228">
    <dxf>
      <fill>
        <patternFill>
          <bgColor theme="9" tint="0.79998168889431442"/>
        </patternFill>
      </fill>
    </dxf>
  </rfmt>
  <rfmt sheetId="1" sqref="G230" start="0" length="2147483647">
    <dxf>
      <font>
        <i val="0"/>
      </font>
    </dxf>
  </rfmt>
  <rfmt sheetId="1" sqref="G230">
    <dxf>
      <fill>
        <patternFill>
          <bgColor theme="6" tint="0.79998168889431442"/>
        </patternFill>
      </fill>
    </dxf>
  </rfmt>
  <rrc rId="6303" sId="1" ref="A231:XFD231" action="insertRow">
    <undo index="65535" exp="area" ref3D="1" dr="$A$294:$XFD$295" dn="Z_272C1EAD_DEB4_4BA3_949E_3CEAABD41B19_.wvu.Rows" sId="1"/>
  </rrc>
  <rrc rId="6304" sId="1" ref="A231:XFD231" action="insertRow">
    <undo index="65535" exp="area" ref3D="1" dr="$A$295:$XFD$296" dn="Z_272C1EAD_DEB4_4BA3_949E_3CEAABD41B19_.wvu.Rows" sId="1"/>
  </rrc>
  <rcc rId="6305" sId="1">
    <nc r="B231" t="inlineStr">
      <is>
        <t>1010174880</t>
      </is>
    </nc>
  </rcc>
  <rcc rId="6306" sId="1">
    <nc r="B232" t="inlineStr">
      <is>
        <t>1010174880</t>
      </is>
    </nc>
  </rcc>
  <rcc rId="6307" sId="1">
    <nc r="D231" t="inlineStr">
      <is>
        <t>969</t>
      </is>
    </nc>
  </rcc>
  <rcc rId="6308" sId="1">
    <nc r="E231" t="inlineStr">
      <is>
        <t>07</t>
      </is>
    </nc>
  </rcc>
  <rcc rId="6309" sId="1">
    <nc r="F231" t="inlineStr">
      <is>
        <t>01</t>
      </is>
    </nc>
  </rcc>
  <rcc rId="6310" sId="1">
    <nc r="D232" t="inlineStr">
      <is>
        <t>969</t>
      </is>
    </nc>
  </rcc>
  <rcc rId="6311" sId="1">
    <nc r="E232" t="inlineStr">
      <is>
        <t>07</t>
      </is>
    </nc>
  </rcc>
  <rcc rId="6312" sId="1">
    <nc r="F232" t="inlineStr">
      <is>
        <t>01</t>
      </is>
    </nc>
  </rcc>
  <rcc rId="6313" sId="1">
    <nc r="C232" t="inlineStr">
      <is>
        <t>612</t>
      </is>
    </nc>
  </rcc>
  <rfmt sheetId="1" sqref="G231:G232">
    <dxf>
      <fill>
        <patternFill>
          <bgColor theme="5" tint="0.79998168889431442"/>
        </patternFill>
      </fill>
    </dxf>
  </rfmt>
  <rfmt sheetId="1" xfDxf="1" sqref="A232" start="0" length="0">
    <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14" sId="1" numFmtId="4">
    <nc r="G232">
      <v>324</v>
    </nc>
  </rcc>
  <rcc rId="6315" sId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6316" sId="1" odxf="1" dxf="1">
    <nc r="A23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A231" start="0" length="2147483647">
    <dxf>
      <font>
        <i/>
      </font>
    </dxf>
  </rfmt>
  <rcc rId="6317" sId="1">
    <nc r="G231">
      <f>G232</f>
    </nc>
  </rcc>
  <rfmt sheetId="1" sqref="B231:G231" start="0" length="2147483647">
    <dxf>
      <font>
        <i/>
      </font>
    </dxf>
  </rfmt>
  <rcc rId="6318" sId="1">
    <oc r="G226">
      <f>G227+G233+G229+G236</f>
    </oc>
    <nc r="G226">
      <f>G227+G233+G229+G231+G236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Муниц.программы!$A$1:$G$373</formula>
    <oldFormula>Муниц.программы!$A$1:$G$373</oldFormula>
  </rdn>
  <rdn rId="0" localSheetId="1" customView="1" name="Z_F3937C05_AF36_47B9_8638_B7F3F20947C6_.wvu.FilterData" hidden="1" oldHidden="1">
    <formula>Муниц.программы!$A$14:$G$398</formula>
    <oldFormula>Муниц.программы!$A$14:$G$398</oldFormula>
  </rdn>
  <rcv guid="{F3937C05-AF36-47B9-8638-B7F3F20947C6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21" sId="1" numFmtId="4">
    <oc r="G234">
      <v>34447</v>
    </oc>
    <nc r="G234">
      <v>35947</v>
    </nc>
  </rcc>
  <rfmt sheetId="1" sqref="G234">
    <dxf>
      <fill>
        <patternFill>
          <bgColor theme="9" tint="0.79998168889431442"/>
        </patternFill>
      </fill>
    </dxf>
  </rfmt>
  <rfmt sheetId="1" sqref="G235">
    <dxf>
      <fill>
        <patternFill>
          <bgColor theme="6" tint="0.79998168889431442"/>
        </patternFill>
      </fill>
    </dxf>
  </rfmt>
  <rcc rId="6322" sId="1" xfDxf="1" dxf="1">
    <oc r="A2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7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37" start="0" length="2147483647">
    <dxf>
      <font>
        <i/>
      </font>
    </dxf>
  </rfmt>
  <rcc rId="6323" sId="1">
    <oc r="B237" t="inlineStr">
      <is>
        <t>10102 S2160</t>
      </is>
    </oc>
    <nc r="B237" t="inlineStr">
      <is>
        <t>10101 S2160</t>
      </is>
    </nc>
  </rcc>
  <rfmt sheetId="1" sqref="G237">
    <dxf>
      <fill>
        <patternFill>
          <bgColor theme="5" tint="0.79998168889431442"/>
        </patternFill>
      </fill>
    </dxf>
  </rfmt>
  <rrc rId="6324" sId="1" ref="A238:XFD238" action="insertRow">
    <undo index="65535" exp="area" ref3D="1" dr="$A$296:$XFD$297" dn="Z_272C1EAD_DEB4_4BA3_949E_3CEAABD41B19_.wvu.Rows" sId="1"/>
  </rrc>
  <rcc rId="6325" sId="1">
    <nc r="B238" t="inlineStr">
      <is>
        <t>10101 S2160</t>
      </is>
    </nc>
  </rcc>
  <rcc rId="6326" sId="1">
    <nc r="C238" t="inlineStr">
      <is>
        <t>611</t>
      </is>
    </nc>
  </rcc>
  <rcc rId="6327" sId="1">
    <nc r="D238" t="inlineStr">
      <is>
        <t>969</t>
      </is>
    </nc>
  </rcc>
  <rcc rId="6328" sId="1">
    <nc r="E238" t="inlineStr">
      <is>
        <t>07</t>
      </is>
    </nc>
  </rcc>
  <rcc rId="6329" sId="1">
    <nc r="F238" t="inlineStr">
      <is>
        <t>01</t>
      </is>
    </nc>
  </rcc>
  <rcc rId="6330" sId="1" numFmtId="4">
    <nc r="G238">
      <v>96043.6</v>
    </nc>
  </rcc>
  <rcc rId="6331" sId="1">
    <oc r="C237" t="inlineStr">
      <is>
        <t>611</t>
      </is>
    </oc>
    <nc r="C237"/>
  </rcc>
  <rfmt sheetId="1" sqref="B237:F237" start="0" length="2147483647">
    <dxf>
      <font>
        <i/>
      </font>
    </dxf>
  </rfmt>
  <rfmt sheetId="1" sqref="G237">
    <dxf>
      <fill>
        <patternFill>
          <bgColor theme="0"/>
        </patternFill>
      </fill>
    </dxf>
  </rfmt>
  <rfmt sheetId="1" sqref="G237" start="0" length="2147483647">
    <dxf>
      <font>
        <i/>
      </font>
    </dxf>
  </rfmt>
  <rcc rId="6332" sId="1" numFmtId="4">
    <oc r="G237">
      <v>78003.100000000006</v>
    </oc>
    <nc r="G237">
      <f>G238</f>
    </nc>
  </rcc>
  <rcc rId="6333" sId="1" odxf="1" dxf="1">
    <nc r="A23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6334" sId="1" ref="A236:XFD236" action="deleteRow">
    <undo index="65535" exp="ref" v="1" dr="G236" r="G226" sId="1"/>
    <undo index="65535" exp="area" ref3D="1" dr="$A$297:$XFD$298" dn="Z_272C1EAD_DEB4_4BA3_949E_3CEAABD41B19_.wvu.Rows" sId="1"/>
    <rfmt sheetId="1" xfDxf="1" sqref="A236:XFD236" start="0" length="0">
      <dxf>
        <font>
          <name val="Times New Roman CYR"/>
          <family val="1"/>
        </font>
        <alignment wrapText="1"/>
      </dxf>
    </rfmt>
    <rcc rId="0" sId="1" dxf="1">
      <nc r="A23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231">
    <dxf>
      <fill>
        <patternFill>
          <bgColor theme="0"/>
        </patternFill>
      </fill>
    </dxf>
  </rfmt>
  <rrc rId="6335" sId="1" ref="A238:XFD238" action="insertRow">
    <undo index="65535" exp="area" ref3D="1" dr="$A$296:$XFD$297" dn="Z_272C1EAD_DEB4_4BA3_949E_3CEAABD41B19_.wvu.Rows" sId="1"/>
  </rrc>
  <rrc rId="6336" sId="1" ref="A238:XFD238" action="insertRow">
    <undo index="65535" exp="area" ref3D="1" dr="$A$297:$XFD$298" dn="Z_272C1EAD_DEB4_4BA3_949E_3CEAABD41B19_.wvu.Rows" sId="1"/>
  </rrc>
  <rcc rId="6337" sId="1">
    <nc r="B238" t="inlineStr">
      <is>
        <t>10103S2140</t>
      </is>
    </nc>
  </rcc>
  <rcc rId="6338" sId="1">
    <nc r="B239" t="inlineStr">
      <is>
        <t>10103S2140</t>
      </is>
    </nc>
  </rcc>
  <rfmt sheetId="1" sqref="B238" start="0" length="2147483647">
    <dxf>
      <font>
        <i/>
      </font>
    </dxf>
  </rfmt>
  <rcc rId="6339" sId="1">
    <nc r="D238" t="inlineStr">
      <is>
        <t>969</t>
      </is>
    </nc>
  </rcc>
  <rcc rId="6340" sId="1">
    <nc r="E238" t="inlineStr">
      <is>
        <t>07</t>
      </is>
    </nc>
  </rcc>
  <rcc rId="6341" sId="1">
    <nc r="F238" t="inlineStr">
      <is>
        <t>01</t>
      </is>
    </nc>
  </rcc>
  <rcc rId="6342" sId="1">
    <nc r="D239" t="inlineStr">
      <is>
        <t>969</t>
      </is>
    </nc>
  </rcc>
  <rcc rId="6343" sId="1">
    <nc r="E239" t="inlineStr">
      <is>
        <t>07</t>
      </is>
    </nc>
  </rcc>
  <rcc rId="6344" sId="1">
    <nc r="F239" t="inlineStr">
      <is>
        <t>01</t>
      </is>
    </nc>
  </rcc>
  <rcc rId="6345" sId="1">
    <nc r="C239" t="inlineStr">
      <is>
        <t>612</t>
      </is>
    </nc>
  </rcc>
  <rcc rId="6346" sId="1" numFmtId="4">
    <nc r="G239">
      <v>4571.53334</v>
    </nc>
  </rcc>
  <rcc rId="6347" sId="1">
    <nc r="G238">
      <f>G239</f>
    </nc>
  </rcc>
  <rfmt sheetId="1" sqref="G238">
    <dxf>
      <fill>
        <patternFill>
          <bgColor theme="0"/>
        </patternFill>
      </fill>
    </dxf>
  </rfmt>
  <rcc rId="6348" sId="1" xfDxf="1" dxf="1">
    <nc r="A2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49" sId="1" odxf="1" dxf="1">
    <nc r="A23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C238:G238" start="0" length="2147483647">
    <dxf>
      <font>
        <i/>
      </font>
    </dxf>
  </rfmt>
  <rcc rId="6350" sId="1">
    <oc r="G226">
      <f>G227+G233+G229+G231+#REF!</f>
    </oc>
    <nc r="G226">
      <f>G227+G233+G229+G231+G236+G238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Муниц.программы!$A$1:$G$375</formula>
    <oldFormula>Муниц.программы!$A$1:$G$375</oldFormula>
  </rdn>
  <rdn rId="0" localSheetId="1" customView="1" name="Z_F3937C05_AF36_47B9_8638_B7F3F20947C6_.wvu.FilterData" hidden="1" oldHidden="1">
    <formula>Муниц.программы!$A$14:$G$400</formula>
    <oldFormula>Муниц.программы!$A$14:$G$400</oldFormula>
  </rdn>
  <rcv guid="{F3937C05-AF36-47B9-8638-B7F3F20947C6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245">
      <v>259444.1</v>
    </oc>
    <nc r="G245">
      <v>286773.8</v>
    </nc>
  </rcc>
  <rfmt sheetId="1" sqref="G245">
    <dxf>
      <fill>
        <patternFill>
          <bgColor theme="9" tint="0.79998168889431442"/>
        </patternFill>
      </fill>
    </dxf>
  </rfmt>
  <rfmt sheetId="1" sqref="G243">
    <dxf>
      <fill>
        <patternFill>
          <bgColor theme="6" tint="0.79998168889431442"/>
        </patternFill>
      </fill>
    </dxf>
  </rfmt>
  <rfmt sheetId="1" sqref="G247">
    <dxf>
      <fill>
        <patternFill>
          <bgColor theme="6" tint="0.79998168889431442"/>
        </patternFill>
      </fill>
    </dxf>
  </rfmt>
  <rrc rId="6354" sId="1" ref="A248:XFD248" action="insertRow">
    <undo index="65535" exp="area" ref3D="1" dr="$A$298:$XFD$299" dn="Z_272C1EAD_DEB4_4BA3_949E_3CEAABD41B19_.wvu.Rows" sId="1"/>
  </rrc>
  <rrc rId="6355" sId="1" ref="A248:XFD248" action="insertRow">
    <undo index="65535" exp="area" ref3D="1" dr="$A$299:$XFD$300" dn="Z_272C1EAD_DEB4_4BA3_949E_3CEAABD41B19_.wvu.Rows" sId="1"/>
  </rrc>
  <rcc rId="6356" sId="1">
    <nc r="B248" t="inlineStr">
      <is>
        <t>1020174870</t>
      </is>
    </nc>
  </rcc>
  <rcc rId="6357" sId="1">
    <nc r="B249" t="inlineStr">
      <is>
        <t>1020174870</t>
      </is>
    </nc>
  </rcc>
  <rcc rId="6358" sId="1" xfDxf="1" dxf="1">
    <nc r="A248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48:F248" start="0" length="2147483647">
    <dxf>
      <font>
        <i/>
      </font>
    </dxf>
  </rfmt>
  <rcc rId="6359" sId="1" odxf="1" dxf="1">
    <nc r="D248" t="inlineStr">
      <is>
        <t>969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0" sId="1" odxf="1" dxf="1">
    <nc r="E24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1" sId="1" odxf="1" dxf="1">
    <nc r="F24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2" sId="1">
    <nc r="D249" t="inlineStr">
      <is>
        <t>969</t>
      </is>
    </nc>
  </rcc>
  <rcc rId="6363" sId="1">
    <nc r="E249" t="inlineStr">
      <is>
        <t>07</t>
      </is>
    </nc>
  </rcc>
  <rcc rId="6364" sId="1">
    <nc r="F249" t="inlineStr">
      <is>
        <t>02</t>
      </is>
    </nc>
  </rcc>
  <rfmt sheetId="1" sqref="D248:F248" start="0" length="2147483647">
    <dxf>
      <font>
        <i/>
      </font>
    </dxf>
  </rfmt>
  <rcc rId="6365" sId="1">
    <nc r="G248">
      <f>G249</f>
    </nc>
  </rcc>
  <rcc rId="6366" sId="1">
    <nc r="C249" t="inlineStr">
      <is>
        <t>611</t>
      </is>
    </nc>
  </rcc>
  <rcc rId="6367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368" sId="1" numFmtId="4">
    <nc r="G249">
      <v>2846</v>
    </nc>
  </rcc>
  <rfmt sheetId="1" sqref="G248" start="0" length="2147483647">
    <dxf>
      <font>
        <i/>
      </font>
    </dxf>
  </rfmt>
  <rfmt sheetId="1" sqref="G248">
    <dxf>
      <fill>
        <patternFill>
          <bgColor theme="0"/>
        </patternFill>
      </fill>
    </dxf>
  </rfmt>
  <rfmt sheetId="1" sqref="G249">
    <dxf>
      <fill>
        <patternFill>
          <bgColor theme="5" tint="0.79998168889431442"/>
        </patternFill>
      </fill>
    </dxf>
  </rfmt>
  <rcc rId="6369" sId="1">
    <oc r="G241">
      <f>G244+G250+G255+G247+G253+G261+G257+G259+G242</f>
    </oc>
    <nc r="G241">
      <f>G244+G250+G255+G246+G248+G253+G261+G257+G259+G242</f>
    </nc>
  </rcc>
  <rcc rId="6370" sId="1" numFmtId="4">
    <oc r="G251">
      <v>88217.7</v>
    </oc>
    <nc r="G251">
      <v>83855.678</v>
    </nc>
  </rcc>
  <rfmt sheetId="1" sqref="G251">
    <dxf>
      <fill>
        <patternFill>
          <bgColor theme="9" tint="0.79998168889431442"/>
        </patternFill>
      </fill>
    </dxf>
  </rfmt>
  <rfmt sheetId="1" sqref="G252">
    <dxf>
      <fill>
        <patternFill>
          <bgColor theme="6" tint="0.79998168889431442"/>
        </patternFill>
      </fill>
    </dxf>
  </rfmt>
  <rfmt sheetId="1" sqref="G254">
    <dxf>
      <fill>
        <patternFill>
          <bgColor theme="6" tint="0.79998168889431442"/>
        </patternFill>
      </fill>
    </dxf>
  </rfmt>
  <rfmt sheetId="1" sqref="G262">
    <dxf>
      <fill>
        <patternFill>
          <bgColor theme="6" tint="0.79998168889431442"/>
        </patternFill>
      </fill>
    </dxf>
  </rfmt>
  <rcc rId="6371" sId="1" numFmtId="4">
    <oc r="G256">
      <v>132589.20000000001</v>
    </oc>
    <nc r="G256">
      <v>152744</v>
    </nc>
  </rcc>
  <rfmt sheetId="1" sqref="G256">
    <dxf>
      <fill>
        <patternFill>
          <bgColor theme="9" tint="0.79998168889431442"/>
        </patternFill>
      </fill>
    </dxf>
  </rfmt>
  <rfmt sheetId="1" sqref="G258">
    <dxf>
      <fill>
        <patternFill>
          <bgColor theme="6" tint="0.79998168889431442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2" sId="1" numFmtId="4">
    <oc r="G260">
      <v>1554.7</v>
    </oc>
    <nc r="G260">
      <v>1570.722</v>
    </nc>
  </rcc>
  <rfmt sheetId="1" sqref="G260">
    <dxf>
      <fill>
        <patternFill>
          <bgColor theme="9" tint="0.79998168889431442"/>
        </patternFill>
      </fill>
    </dxf>
  </rfmt>
  <rfmt sheetId="1" sqref="G265">
    <dxf>
      <fill>
        <patternFill>
          <bgColor theme="6" tint="0.79998168889431442"/>
        </patternFill>
      </fill>
    </dxf>
  </rfmt>
  <rrc rId="6373" sId="1" ref="A266:XFD266" action="insertRow">
    <undo index="65535" exp="area" ref3D="1" dr="$A$300:$XFD$301" dn="Z_272C1EAD_DEB4_4BA3_949E_3CEAABD41B19_.wvu.Rows" sId="1"/>
  </rrc>
  <rrc rId="6374" sId="1" ref="A266:XFD266" action="insertRow">
    <undo index="65535" exp="area" ref3D="1" dr="$A$301:$XFD$302" dn="Z_272C1EAD_DEB4_4BA3_949E_3CEAABD41B19_.wvu.Rows" sId="1"/>
  </rrc>
  <rcc rId="6375" sId="1">
    <nc r="B266" t="inlineStr">
      <is>
        <t>10203S2140</t>
      </is>
    </nc>
  </rcc>
  <rcc rId="6376" sId="1">
    <nc r="B267" t="inlineStr">
      <is>
        <t>10203S2140</t>
      </is>
    </nc>
  </rcc>
  <rcc rId="6377" sId="1" xfDxf="1" dxf="1">
    <nc r="A266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6" start="0" length="2147483647">
    <dxf>
      <font>
        <i/>
      </font>
    </dxf>
  </rfmt>
  <rcc rId="6378" sId="1">
    <nc r="D266" t="inlineStr">
      <is>
        <t>969</t>
      </is>
    </nc>
  </rcc>
  <rcc rId="6379" sId="1">
    <nc r="E266" t="inlineStr">
      <is>
        <t>07</t>
      </is>
    </nc>
  </rcc>
  <rcc rId="6380" sId="1">
    <nc r="F266" t="inlineStr">
      <is>
        <t>02</t>
      </is>
    </nc>
  </rcc>
  <rcc rId="6381" sId="1">
    <nc r="D267" t="inlineStr">
      <is>
        <t>969</t>
      </is>
    </nc>
  </rcc>
  <rcc rId="6382" sId="1">
    <nc r="E267" t="inlineStr">
      <is>
        <t>07</t>
      </is>
    </nc>
  </rcc>
  <rcc rId="6383" sId="1">
    <nc r="F267" t="inlineStr">
      <is>
        <t>02</t>
      </is>
    </nc>
  </rcc>
  <rfmt sheetId="1" sqref="B266:F266" start="0" length="2147483647">
    <dxf>
      <font>
        <i/>
      </font>
    </dxf>
  </rfmt>
  <rcc rId="6384" sId="1">
    <nc r="C267" t="inlineStr">
      <is>
        <t>612</t>
      </is>
    </nc>
  </rcc>
  <rcc rId="6385" sId="1">
    <nc r="A267" t="inlineStr">
      <is>
        <t>Субсидии бюджетным учреждениям на иные цели</t>
      </is>
    </nc>
  </rcc>
  <rcc rId="6386" sId="1" numFmtId="4">
    <nc r="G267">
      <v>4279.2921999999999</v>
    </nc>
  </rcc>
  <rcc rId="6387" sId="1">
    <nc r="G266">
      <f>G267</f>
    </nc>
  </rcc>
  <rfmt sheetId="1" sqref="G266">
    <dxf>
      <fill>
        <patternFill>
          <bgColor theme="0"/>
        </patternFill>
      </fill>
    </dxf>
  </rfmt>
  <rfmt sheetId="1" sqref="G266" start="0" length="2147483647">
    <dxf>
      <font>
        <i/>
      </font>
    </dxf>
  </rfmt>
  <rrc rId="6388" sId="1" ref="A266:XFD266" action="insertRow">
    <undo index="65535" exp="area" ref3D="1" dr="$A$302:$XFD$303" dn="Z_272C1EAD_DEB4_4BA3_949E_3CEAABD41B19_.wvu.Rows" sId="1"/>
  </rrc>
  <rfmt sheetId="1" sqref="B266" start="0" length="0">
    <dxf>
      <font>
        <i/>
        <name val="Times New Roman"/>
        <family val="1"/>
      </font>
    </dxf>
  </rfmt>
  <rcc rId="6389" sId="1">
    <nc r="B266" t="inlineStr">
      <is>
        <t>10203 00000</t>
      </is>
    </nc>
  </rcc>
  <rfmt sheetId="1" sqref="G268">
    <dxf>
      <fill>
        <patternFill>
          <bgColor theme="5" tint="0.79998168889431442"/>
        </patternFill>
      </fill>
    </dxf>
  </rfmt>
  <rfmt sheetId="1" sqref="G269">
    <dxf>
      <fill>
        <patternFill>
          <bgColor theme="6" tint="0.79998168889431442"/>
        </patternFill>
      </fill>
    </dxf>
  </rfmt>
  <rfmt sheetId="1" sqref="G270">
    <dxf>
      <fill>
        <patternFill>
          <bgColor theme="6" tint="0.79998168889431442"/>
        </patternFill>
      </fill>
    </dxf>
  </rfmt>
  <rfmt sheetId="1" sqref="G269">
    <dxf>
      <fill>
        <patternFill>
          <bgColor theme="0"/>
        </patternFill>
      </fill>
    </dxf>
  </rfmt>
  <rrc rId="6390" sId="1" ref="A266:XFD266" action="deleteRow">
    <undo index="65535" exp="area" ref3D="1" dr="$A$303:$XFD$304" dn="Z_272C1EAD_DEB4_4BA3_949E_3CEAABD41B19_.wvu.Rows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fmt sheetId="1" sqref="A26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66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6" start="0" length="0">
      <dxf>
        <fill>
          <patternFill patternType="solid">
            <bgColor rgb="FFFFFF00"/>
          </patternFill>
        </fill>
      </dxf>
    </rfmt>
  </rrc>
  <rcc rId="6391" sId="1">
    <oc r="G263">
      <f>G264</f>
    </oc>
    <nc r="G263">
      <f>G264+G266+G268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Муниц.программы!$A$1:$G$379</formula>
    <oldFormula>Муниц.программы!$A$1:$G$379</oldFormula>
  </rdn>
  <rdn rId="0" localSheetId="1" customView="1" name="Z_F3937C05_AF36_47B9_8638_B7F3F20947C6_.wvu.FilterData" hidden="1" oldHidden="1">
    <formula>Муниц.программы!$A$14:$G$404</formula>
    <oldFormula>Муниц.программы!$A$14:$G$404</oldFormula>
  </rdn>
  <rcv guid="{F3937C05-AF36-47B9-8638-B7F3F20947C6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94" sId="1" numFmtId="4">
    <oc r="G285">
      <v>5352.5</v>
    </oc>
    <nc r="G285">
      <v>4940.8771399999996</v>
    </nc>
  </rcc>
  <rfmt sheetId="1" sqref="G285">
    <dxf>
      <fill>
        <patternFill>
          <bgColor theme="9" tint="0.79998168889431442"/>
        </patternFill>
      </fill>
    </dxf>
  </rfmt>
  <rcc rId="6395" sId="1" numFmtId="4">
    <oc r="G287">
      <v>5645.9</v>
    </oc>
    <nc r="G287">
      <v>5645.8528500000002</v>
    </nc>
  </rcc>
  <rfmt sheetId="1" sqref="G287">
    <dxf>
      <fill>
        <patternFill>
          <bgColor theme="9" tint="0.79998168889431442"/>
        </patternFill>
      </fill>
    </dxf>
  </rfmt>
  <rcc rId="6396" sId="1" numFmtId="4">
    <oc r="G289">
      <v>65.099999999999994</v>
    </oc>
    <nc r="G289">
      <v>56.912999999999997</v>
    </nc>
  </rcc>
  <rcc rId="6397" sId="1" numFmtId="4">
    <oc r="G290">
      <v>19.600000000000001</v>
    </oc>
    <nc r="G290">
      <v>17.187000000000001</v>
    </nc>
  </rcc>
  <rfmt sheetId="1" sqref="G289:G290">
    <dxf>
      <fill>
        <patternFill>
          <bgColor theme="9" tint="0.79998168889431442"/>
        </patternFill>
      </fill>
    </dxf>
  </rfmt>
  <rcc rId="6398" sId="1" numFmtId="4">
    <oc r="G292">
      <v>61.674999999999997</v>
    </oc>
    <nc r="G292">
      <v>65.045000000000002</v>
    </nc>
  </rcc>
  <rcc rId="6399" sId="1" numFmtId="4">
    <oc r="G293">
      <v>18.625</v>
    </oc>
    <nc r="G293">
      <v>19.642790000000002</v>
    </nc>
  </rcc>
  <rfmt sheetId="1" sqref="G292:G293">
    <dxf>
      <fill>
        <patternFill>
          <bgColor theme="9" tint="0.79998168889431442"/>
        </patternFill>
      </fill>
    </dxf>
  </rfmt>
  <rfmt sheetId="1" sqref="G297">
    <dxf>
      <fill>
        <patternFill patternType="solid">
          <bgColor theme="6" tint="0.79998168889431442"/>
        </patternFill>
      </fill>
    </dxf>
  </rfmt>
  <rcc rId="6400" sId="1" numFmtId="4">
    <oc r="G299">
      <v>739.4</v>
    </oc>
    <nc r="G299">
      <v>729.4</v>
    </nc>
  </rcc>
  <rfmt sheetId="1" sqref="G299">
    <dxf>
      <fill>
        <patternFill patternType="solid">
          <bgColor theme="9" tint="0.79998168889431442"/>
        </patternFill>
      </fill>
    </dxf>
  </rfmt>
  <rcc rId="6401" sId="1" numFmtId="4">
    <oc r="G300">
      <v>223.3</v>
    </oc>
    <nc r="G300">
      <v>220.3</v>
    </nc>
  </rcc>
  <rfmt sheetId="1" sqref="G300">
    <dxf>
      <fill>
        <patternFill patternType="solid">
          <bgColor theme="9" tint="0.79998168889431442"/>
        </patternFill>
      </fill>
    </dxf>
  </rfmt>
  <rcc rId="6402" sId="1" numFmtId="4">
    <oc r="G302">
      <v>0</v>
    </oc>
    <nc r="G302">
      <v>77.662099999999995</v>
    </nc>
  </rcc>
  <rcc rId="6403" sId="1" numFmtId="4">
    <oc r="G303">
      <v>0</v>
    </oc>
    <nc r="G303">
      <v>23.453900000000001</v>
    </nc>
  </rcc>
  <rrc rId="6404" sId="1" ref="A303:XFD303" action="insertRow">
    <undo index="65535" exp="area" ref3D="1" dr="$A$302:$XFD$303" dn="Z_272C1EAD_DEB4_4BA3_949E_3CEAABD41B19_.wvu.Rows" sId="1"/>
  </rrc>
  <rcc rId="6405" sId="1">
    <nc r="B303" t="inlineStr">
      <is>
        <t>10501 83040</t>
      </is>
    </nc>
  </rcc>
  <rcc rId="6406" sId="1" numFmtId="30">
    <nc r="D303">
      <v>969</v>
    </nc>
  </rcc>
  <rcc rId="6407" sId="1">
    <nc r="E303" t="inlineStr">
      <is>
        <t>07</t>
      </is>
    </nc>
  </rcc>
  <rcc rId="6408" sId="1">
    <nc r="F303" t="inlineStr">
      <is>
        <t>09</t>
      </is>
    </nc>
  </rcc>
  <rcc rId="6409" sId="1">
    <nc r="C303" t="inlineStr">
      <is>
        <t>112</t>
      </is>
    </nc>
  </rcc>
  <rcc rId="6410" sId="1" numFmtId="4">
    <nc r="G303">
      <v>13</v>
    </nc>
  </rcc>
  <rfmt sheetId="1" sqref="G302">
    <dxf>
      <fill>
        <patternFill patternType="solid">
          <bgColor theme="9" tint="0.79998168889431442"/>
        </patternFill>
      </fill>
    </dxf>
  </rfmt>
  <rfmt sheetId="1" sqref="G304">
    <dxf>
      <fill>
        <patternFill patternType="solid">
          <bgColor theme="9" tint="0.79998168889431442"/>
        </patternFill>
      </fill>
    </dxf>
  </rfmt>
  <rfmt sheetId="1" sqref="G303">
    <dxf>
      <fill>
        <patternFill patternType="solid">
          <bgColor theme="5" tint="0.79998168889431442"/>
        </patternFill>
      </fill>
    </dxf>
  </rfmt>
  <rcc rId="6411" sId="1" xfDxf="1" dxf="1">
    <nc r="A303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12" sId="1">
    <oc r="G301">
      <f>SUM(G302:G310)</f>
    </oc>
    <nc r="G301">
      <f>SUM(G302:G310)</f>
    </nc>
  </rcc>
  <rcc rId="6413" sId="1" numFmtId="4">
    <oc r="G305">
      <v>975.8</v>
    </oc>
    <nc r="G305">
      <v>1006.3776</v>
    </nc>
  </rcc>
  <rfmt sheetId="1" sqref="G305">
    <dxf>
      <fill>
        <patternFill patternType="solid">
          <bgColor theme="9" tint="0.79998168889431442"/>
        </patternFill>
      </fill>
    </dxf>
  </rfmt>
  <rcc rId="6414" sId="1" numFmtId="4">
    <oc r="G306">
      <v>3019.6</v>
    </oc>
    <nc r="G306">
      <v>2989.0124000000001</v>
    </nc>
  </rcc>
  <rfmt sheetId="1" sqref="G306">
    <dxf>
      <fill>
        <patternFill patternType="solid">
          <bgColor theme="9" tint="0.79998168889431442"/>
        </patternFill>
      </fill>
    </dxf>
  </rfmt>
  <rfmt sheetId="1" sqref="G307">
    <dxf>
      <fill>
        <patternFill patternType="solid">
          <bgColor theme="6" tint="0.79998168889431442"/>
        </patternFill>
      </fill>
    </dxf>
  </rfmt>
  <rfmt sheetId="1" sqref="G308">
    <dxf>
      <fill>
        <patternFill patternType="solid">
          <bgColor theme="6" tint="0.79998168889431442"/>
        </patternFill>
      </fill>
    </dxf>
  </rfmt>
  <rfmt sheetId="1" sqref="G309:G310">
    <dxf>
      <fill>
        <patternFill patternType="solid">
          <bgColor theme="7" tint="0.79998168889431442"/>
        </patternFill>
      </fill>
    </dxf>
  </rfmt>
  <rfmt sheetId="1" sqref="G309:G310">
    <dxf>
      <fill>
        <patternFill>
          <bgColor theme="6" tint="0.79998168889431442"/>
        </patternFill>
      </fill>
    </dxf>
  </rfmt>
  <rcc rId="6415" sId="1" numFmtId="4">
    <oc r="G312">
      <v>24587.599999999999</v>
    </oc>
    <nc r="G312">
      <v>33722.6</v>
    </nc>
  </rcc>
  <rfmt sheetId="1" sqref="G312">
    <dxf>
      <fill>
        <patternFill patternType="solid">
          <bgColor theme="9" tint="0.79998168889431442"/>
        </patternFill>
      </fill>
    </dxf>
  </rfmt>
  <rcc rId="6416" sId="1" numFmtId="4">
    <oc r="G313">
      <v>7415.4</v>
    </oc>
    <nc r="G313">
      <v>10184.200000000001</v>
    </nc>
  </rcc>
  <rfmt sheetId="1" sqref="G313">
    <dxf>
      <fill>
        <patternFill patternType="solid">
          <bgColor theme="9" tint="0.79998168889431442"/>
        </patternFill>
      </fill>
    </dxf>
  </rfmt>
  <rfmt sheetId="1" sqref="G317">
    <dxf>
      <fill>
        <patternFill patternType="solid">
          <bgColor theme="6" tint="0.79998168889431442"/>
        </patternFill>
      </fill>
    </dxf>
  </rfmt>
  <rcc rId="6417" sId="1">
    <oc r="A319" t="inlineStr">
      <is>
        <t>Расходы на проведение мероприятий  для детей и молодежи</t>
      </is>
    </oc>
    <nc r="A319"/>
  </rcc>
  <rcc rId="6418" sId="1">
    <oc r="B319" t="inlineStr">
      <is>
        <t>10601 82500</t>
      </is>
    </oc>
    <nc r="B319"/>
  </rcc>
  <rcc rId="6419" sId="1">
    <oc r="D319" t="inlineStr">
      <is>
        <t>973</t>
      </is>
    </oc>
    <nc r="D319"/>
  </rcc>
  <rcc rId="6420" sId="1">
    <oc r="E319" t="inlineStr">
      <is>
        <t>07</t>
      </is>
    </oc>
    <nc r="E319"/>
  </rcc>
  <rcc rId="6421" sId="1">
    <oc r="F319" t="inlineStr">
      <is>
        <t>03</t>
      </is>
    </oc>
    <nc r="F319"/>
  </rcc>
  <rcc rId="6422" sId="1">
    <oc r="G319">
      <f>G320</f>
    </oc>
    <nc r="G319"/>
  </rcc>
  <rcc rId="6423" sId="1">
    <oc r="A320" t="inlineStr">
      <is>
        <t>Субсидии автономным учреждениям на иные цели</t>
      </is>
    </oc>
    <nc r="A320"/>
  </rcc>
  <rcc rId="6424" sId="1">
    <oc r="B320" t="inlineStr">
      <is>
        <t>10601 82500</t>
      </is>
    </oc>
    <nc r="B320"/>
  </rcc>
  <rcc rId="6425" sId="1">
    <oc r="C320" t="inlineStr">
      <is>
        <t>622</t>
      </is>
    </oc>
    <nc r="C320"/>
  </rcc>
  <rcc rId="6426" sId="1">
    <oc r="D320" t="inlineStr">
      <is>
        <t>973</t>
      </is>
    </oc>
    <nc r="D320"/>
  </rcc>
  <rcc rId="6427" sId="1">
    <oc r="E320" t="inlineStr">
      <is>
        <t>07</t>
      </is>
    </oc>
    <nc r="E320"/>
  </rcc>
  <rcc rId="6428" sId="1">
    <oc r="F320" t="inlineStr">
      <is>
        <t>03</t>
      </is>
    </oc>
    <nc r="F320"/>
  </rcc>
  <rcc rId="6429" sId="1" numFmtId="4">
    <oc r="G320">
      <v>105.6</v>
    </oc>
    <nc r="G320"/>
  </rcc>
  <rfmt sheetId="1" sqref="G323">
    <dxf>
      <fill>
        <patternFill patternType="solid">
          <bgColor theme="6" tint="0.79998168889431442"/>
        </patternFill>
      </fill>
    </dxf>
  </rfmt>
  <rrc rId="6430" sId="1" ref="A319:XFD319" action="deleteRow">
    <undo index="65535" exp="ref" v="1" dr="G319" r="G318" sId="1"/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431" sId="1" ref="A319:XFD319" action="deleteRow"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9" start="0" length="0">
      <dxf>
        <fill>
          <patternFill patternType="solid">
            <bgColor rgb="FFFFFF00"/>
          </patternFill>
        </fill>
      </dxf>
    </rfmt>
  </rrc>
  <rcc rId="6432" sId="1">
    <oc r="G318">
      <f>#REF!</f>
    </oc>
    <nc r="G318"/>
  </rcc>
  <rfmt sheetId="1" sqref="G325">
    <dxf>
      <fill>
        <patternFill patternType="solid">
          <bgColor theme="6" tint="0.79998168889431442"/>
        </patternFill>
      </fill>
    </dxf>
  </rfmt>
  <rfmt sheetId="1" sqref="G329">
    <dxf>
      <fill>
        <patternFill patternType="solid">
          <bgColor theme="6" tint="0.79998168889431442"/>
        </patternFill>
      </fill>
    </dxf>
  </rfmt>
  <rcc rId="6433" sId="1" numFmtId="4">
    <oc r="G333">
      <v>250</v>
    </oc>
    <nc r="G333">
      <v>520</v>
    </nc>
  </rcc>
  <rfmt sheetId="1" sqref="G333">
    <dxf>
      <fill>
        <patternFill patternType="solid">
          <bgColor theme="5" tint="0.79998168889431442"/>
        </patternFill>
      </fill>
    </dxf>
  </rfmt>
  <rfmt sheetId="1" sqref="G333">
    <dxf>
      <fill>
        <patternFill>
          <bgColor theme="9" tint="0.79998168889431442"/>
        </patternFill>
      </fill>
    </dxf>
  </rfmt>
  <rfmt sheetId="1" sqref="G337">
    <dxf>
      <fill>
        <patternFill patternType="solid">
          <bgColor theme="6" tint="0.79998168889431442"/>
        </patternFill>
      </fill>
    </dxf>
  </rfmt>
  <rrc rId="6434" sId="1" ref="A340:XFD340" action="insertRow"/>
  <rrc rId="6435" sId="1" ref="A340:XFD340" action="insertRow"/>
  <rcc rId="6436" sId="1" xfDxf="1" dxf="1">
    <nc r="A34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37" sId="1">
    <nc r="B340" t="inlineStr">
      <is>
        <t>160F254240</t>
      </is>
    </nc>
  </rcc>
  <rcc rId="6438" sId="1">
    <nc r="B341" t="inlineStr">
      <is>
        <t>160F254240</t>
      </is>
    </nc>
  </rcc>
  <rfmt sheetId="1" sqref="B341:C341" start="0" length="2147483647">
    <dxf>
      <font>
        <i val="0"/>
      </font>
    </dxf>
  </rfmt>
  <rcc rId="6439" sId="1">
    <nc r="D340" t="inlineStr">
      <is>
        <t>968</t>
      </is>
    </nc>
  </rcc>
  <rcc rId="6440" sId="1">
    <nc r="E340" t="inlineStr">
      <is>
        <t>05</t>
      </is>
    </nc>
  </rcc>
  <rcc rId="6441" sId="1">
    <nc r="F340" t="inlineStr">
      <is>
        <t>05</t>
      </is>
    </nc>
  </rcc>
  <rcc rId="6442" sId="1">
    <nc r="D341" t="inlineStr">
      <is>
        <t>968</t>
      </is>
    </nc>
  </rcc>
  <rcc rId="6443" sId="1">
    <nc r="E341" t="inlineStr">
      <is>
        <t>05</t>
      </is>
    </nc>
  </rcc>
  <rcc rId="6444" sId="1">
    <nc r="F341" t="inlineStr">
      <is>
        <t>05</t>
      </is>
    </nc>
  </rcc>
  <rfmt sheetId="1" sqref="D341:F341" start="0" length="2147483647">
    <dxf>
      <font>
        <i val="0"/>
      </font>
    </dxf>
  </rfmt>
  <rcc rId="6445" sId="1">
    <nc r="C341">
      <v>540</v>
    </nc>
  </rcc>
  <rcc rId="6446" sId="1" numFmtId="4">
    <nc r="G341">
      <v>50505.050499999998</v>
    </nc>
  </rcc>
  <rfmt sheetId="1" sqref="G340" start="0" length="2147483647">
    <dxf>
      <font>
        <i/>
      </font>
    </dxf>
  </rfmt>
  <rfmt sheetId="1" sqref="C341">
    <dxf>
      <alignment horizontal="center"/>
    </dxf>
  </rfmt>
  <rcc rId="6447" sId="1" xfDxf="1" dxf="1">
    <nc r="A341" t="inlineStr">
      <is>
        <t>Иные межбюджетные трансферты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1" start="0" length="2147483647">
    <dxf>
      <font>
        <i val="0"/>
      </font>
    </dxf>
  </rfmt>
  <rfmt sheetId="1" sqref="G341">
    <dxf>
      <fill>
        <patternFill patternType="solid">
          <bgColor theme="5" tint="0.79998168889431442"/>
        </patternFill>
      </fill>
    </dxf>
  </rfmt>
  <rrc rId="6448" sId="1" ref="A342:XFD342" action="insertRow"/>
  <rcc rId="6449" sId="1">
    <nc r="B342" t="inlineStr">
      <is>
        <t>160F254240</t>
      </is>
    </nc>
  </rcc>
  <rcc rId="6450" sId="1">
    <nc r="D342" t="inlineStr">
      <is>
        <t>968</t>
      </is>
    </nc>
  </rcc>
  <rcc rId="6451" sId="1">
    <nc r="E342" t="inlineStr">
      <is>
        <t>05</t>
      </is>
    </nc>
  </rcc>
  <rcc rId="6452" sId="1">
    <nc r="F342" t="inlineStr">
      <is>
        <t>05</t>
      </is>
    </nc>
  </rcc>
  <rcc rId="6453" sId="1" numFmtId="4">
    <nc r="G342">
      <v>50505.050499999998</v>
    </nc>
  </rcc>
  <rcc rId="6454" sId="1">
    <nc r="C342">
      <v>622</v>
    </nc>
  </rcc>
  <rcc rId="6455" sId="1" odxf="1" dxf="1">
    <nc r="A342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456" sId="1">
    <nc r="G340">
      <f>G341+G342</f>
    </nc>
  </rcc>
  <rrc rId="6457" sId="1" ref="A344:XFD344" action="insertRow"/>
  <rrc rId="645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fmt sheetId="1" sqref="A34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459" sId="1" numFmtId="30">
    <oc r="D344">
      <v>968</v>
    </oc>
    <nc r="D344" t="inlineStr">
      <is>
        <t>977</t>
      </is>
    </nc>
  </rcc>
  <rcc rId="6460" sId="1" numFmtId="4">
    <oc r="G344">
      <v>13800.58685</v>
    </oc>
    <nc r="G344">
      <v>13800.6417</v>
    </nc>
  </rcc>
  <rrc rId="6461" sId="1" ref="A344:XFD344" action="insertRow"/>
  <rcc rId="6462" sId="1">
    <nc r="C344">
      <v>244</v>
    </nc>
  </rcc>
  <rfmt sheetId="1" sqref="C344">
    <dxf>
      <alignment horizontal="center"/>
    </dxf>
  </rfmt>
  <rfmt sheetId="1" sqref="C344" start="0" length="2147483647">
    <dxf>
      <font>
        <i val="0"/>
      </font>
    </dxf>
  </rfmt>
  <rcc rId="6463" sId="1" odxf="1" dxf="1">
    <nc r="D34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4" sId="1" odxf="1" dxf="1">
    <nc r="E34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5" sId="1" odxf="1" dxf="1">
    <nc r="F34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6" sId="1" odxf="1" dxf="1">
    <nc r="B34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7" sId="1" odxf="1" dxf="1" numFmtId="4">
    <nc r="G344">
      <v>13800.6417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4:G345">
    <dxf>
      <fill>
        <patternFill>
          <bgColor theme="5" tint="0.79998168889431442"/>
        </patternFill>
      </fill>
    </dxf>
  </rfmt>
  <rcc rId="6468" sId="1" xfDxf="1" dxf="1">
    <nc r="A344" t="inlineStr">
      <is>
        <t>Прочая закупка товаров, работ и услуг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4" start="0" length="2147483647">
    <dxf>
      <font>
        <i val="0"/>
      </font>
    </dxf>
  </rfmt>
  <rcc rId="6469" sId="1">
    <oc r="G343">
      <f>SUM(G345:G345)</f>
    </oc>
    <nc r="G343">
      <f>SUM(G344:G345)</f>
    </nc>
  </rcc>
  <rrc rId="6470" sId="1" ref="A346:XFD346" action="deleteRow">
    <undo index="65535" exp="ref" v="1" dr="G346" r="G339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4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3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71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6">
        <v>50000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6" start="0" length="0">
      <dxf>
        <fill>
          <patternFill patternType="solid">
            <bgColor rgb="FFFFFF00"/>
          </patternFill>
        </fill>
      </dxf>
    </rfmt>
  </rrc>
  <rcc rId="6472" sId="1">
    <oc r="G339">
      <f>G343+G345</f>
    </oc>
    <nc r="G339">
      <f>G340+G343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Муниц.программы!$A$1:$G$380</formula>
    <oldFormula>Муниц.программы!$A$1:$G$380</oldFormula>
  </rdn>
  <rdn rId="0" localSheetId="1" customView="1" name="Z_F3937C05_AF36_47B9_8638_B7F3F20947C6_.wvu.FilterData" hidden="1" oldHidden="1">
    <formula>Муниц.программы!$A$14:$G$405</formula>
    <oldFormula>Муниц.программы!$A$14:$G$405</oldFormula>
  </rdn>
  <rcv guid="{F3937C05-AF36-47B9-8638-B7F3F20947C6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9">
    <dxf>
      <fill>
        <patternFill patternType="solid">
          <bgColor theme="6" tint="0.79998168889431442"/>
        </patternFill>
      </fill>
    </dxf>
  </rfmt>
  <rrc rId="6475" sId="1" ref="A347:XFD347" action="insertRow"/>
  <rrc rId="6476" sId="1" ref="A347:XFD347" action="insertRow"/>
  <rrc rId="6477" sId="1" ref="A347:XFD347" action="insertRow"/>
  <rrc rId="6478" sId="1" ref="A347:XFD347" action="insertRow"/>
  <rfmt sheetId="1" sqref="A347:G350">
    <dxf>
      <fill>
        <patternFill>
          <bgColor theme="0"/>
        </patternFill>
      </fill>
    </dxf>
  </rfmt>
  <rfmt sheetId="1" sqref="A346" start="0" length="0">
    <dxf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347:A350" start="0" length="0">
    <dxf>
      <border>
        <left style="thin">
          <color indexed="64"/>
        </left>
      </border>
    </dxf>
  </rfmt>
  <rfmt sheetId="1" sqref="A347:A35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479" sId="1">
    <nc r="B347" t="inlineStr">
      <is>
        <t>1700182900</t>
      </is>
    </nc>
  </rcc>
  <rfmt sheetId="1" sqref="B347:C347" start="0" length="2147483647">
    <dxf>
      <font>
        <b val="0"/>
      </font>
    </dxf>
  </rfmt>
  <rcc rId="6480" sId="1" xfDxf="1" dxf="1">
    <nc r="A347" t="inlineStr">
      <is>
        <t>Прочие мероприятия , связанные с выполнением обязательств ОМСУ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7" start="0" length="2147483647">
    <dxf>
      <font>
        <b val="0"/>
      </font>
    </dxf>
  </rfmt>
  <rfmt sheetId="1" sqref="A347" start="0" length="2147483647">
    <dxf>
      <font>
        <i/>
      </font>
    </dxf>
  </rfmt>
  <rfmt sheetId="1" sqref="A347">
    <dxf>
      <alignment horizontal="left"/>
    </dxf>
  </rfmt>
  <rfmt sheetId="1" sqref="B347" start="0" length="2147483647">
    <dxf>
      <font>
        <i/>
      </font>
    </dxf>
  </rfmt>
  <rcc rId="6481" sId="1">
    <nc r="D347" t="inlineStr">
      <is>
        <t>977</t>
      </is>
    </nc>
  </rcc>
  <rcc rId="6482" sId="1">
    <nc r="E347" t="inlineStr">
      <is>
        <t>05</t>
      </is>
    </nc>
  </rcc>
  <rcc rId="6483" sId="1">
    <nc r="F347" t="inlineStr">
      <is>
        <t>02</t>
      </is>
    </nc>
  </rcc>
  <rfmt sheetId="1" sqref="D347:F347" start="0" length="2147483647">
    <dxf>
      <font>
        <b val="0"/>
      </font>
    </dxf>
  </rfmt>
  <rfmt sheetId="1" sqref="D347:F347" start="0" length="2147483647">
    <dxf>
      <font>
        <i/>
      </font>
    </dxf>
  </rfmt>
  <rcc rId="6484" sId="1">
    <nc r="G347">
      <f>G348</f>
    </nc>
  </rcc>
  <rcc rId="6485" sId="1" odxf="1" dxf="1">
    <nc r="B348" t="inlineStr">
      <is>
        <t>1700182900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348" start="0" length="0">
    <dxf>
      <font>
        <b val="0"/>
        <name val="Times New Roman"/>
        <family val="1"/>
      </font>
    </dxf>
  </rfmt>
  <rcc rId="6486" sId="1" odxf="1" dxf="1">
    <nc r="D348" t="inlineStr">
      <is>
        <t>977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7" sId="1" odxf="1" dxf="1">
    <nc r="E34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8" sId="1" odxf="1" dxf="1">
    <nc r="F348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348:F348" start="0" length="2147483647">
    <dxf>
      <font>
        <i val="0"/>
      </font>
    </dxf>
  </rfmt>
  <rcc rId="6489" sId="1">
    <nc r="C348" t="inlineStr">
      <is>
        <t>244</t>
      </is>
    </nc>
  </rcc>
  <rcc rId="6490" sId="1" odxf="1" dxf="1">
    <nc r="A34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6491" sId="1" numFmtId="4">
    <nc r="G348">
      <v>525.57600000000002</v>
    </nc>
  </rcc>
  <rfmt sheetId="1" sqref="G347:G348" start="0" length="2147483647">
    <dxf>
      <font>
        <b val="0"/>
      </font>
    </dxf>
  </rfmt>
  <rfmt sheetId="1" sqref="G347" start="0" length="2147483647">
    <dxf>
      <font>
        <i/>
      </font>
    </dxf>
  </rfmt>
  <rcc rId="6492" sId="1" xfDxf="1" dxf="1">
    <nc r="A349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9" start="0" length="2147483647">
    <dxf>
      <font>
        <b val="0"/>
      </font>
    </dxf>
  </rfmt>
  <rfmt sheetId="1" sqref="A349" start="0" length="2147483647">
    <dxf>
      <font>
        <i/>
      </font>
    </dxf>
  </rfmt>
  <rfmt sheetId="1" sqref="A349">
    <dxf>
      <alignment horizontal="left"/>
    </dxf>
  </rfmt>
  <rcc rId="6493" sId="1">
    <nc r="B349" t="inlineStr">
      <is>
        <t>17001S2860</t>
      </is>
    </nc>
  </rcc>
  <rfmt sheetId="1" sqref="B349:C349" start="0" length="2147483647">
    <dxf>
      <font>
        <b val="0"/>
      </font>
    </dxf>
  </rfmt>
  <rfmt sheetId="1" sqref="B349:C349" start="0" length="2147483647">
    <dxf>
      <font>
        <i/>
      </font>
    </dxf>
  </rfmt>
  <rcc rId="6494" sId="1">
    <nc r="B350" t="inlineStr">
      <is>
        <t>17001S2860</t>
      </is>
    </nc>
  </rcc>
  <rfmt sheetId="1" sqref="B350:C350" start="0" length="2147483647">
    <dxf>
      <font>
        <b val="0"/>
      </font>
    </dxf>
  </rfmt>
  <rcc rId="6495" sId="1">
    <nc r="D349" t="inlineStr">
      <is>
        <t>971</t>
      </is>
    </nc>
  </rcc>
  <rcc rId="6496" sId="1">
    <nc r="E349" t="inlineStr">
      <is>
        <t>05</t>
      </is>
    </nc>
  </rcc>
  <rcc rId="6497" sId="1">
    <nc r="F349" t="inlineStr">
      <is>
        <t>02</t>
      </is>
    </nc>
  </rcc>
  <rfmt sheetId="1" sqref="D349:F349" start="0" length="2147483647">
    <dxf>
      <font>
        <b val="0"/>
      </font>
    </dxf>
  </rfmt>
  <rfmt sheetId="1" sqref="D349:F349" start="0" length="2147483647">
    <dxf>
      <font>
        <i/>
      </font>
    </dxf>
  </rfmt>
  <rcc rId="6498" sId="1" odxf="1" dxf="1">
    <nc r="D35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99" sId="1" odxf="1" dxf="1">
    <nc r="E35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500" sId="1" odxf="1" dxf="1">
    <nc r="F35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50:F350" start="0" length="2147483647">
    <dxf>
      <font>
        <i val="0"/>
      </font>
    </dxf>
  </rfmt>
  <rcc rId="6501" sId="1">
    <nc r="C350" t="inlineStr">
      <is>
        <t>414</t>
      </is>
    </nc>
  </rcc>
  <rcc rId="6502" sId="1" numFmtId="4">
    <nc r="G350">
      <v>7003.1949999999997</v>
    </nc>
  </rcc>
  <rfmt sheetId="1" sqref="G350" start="0" length="2147483647">
    <dxf>
      <font>
        <b val="0"/>
      </font>
    </dxf>
  </rfmt>
  <rcc rId="6503" sId="1">
    <nc r="G349">
      <f>G350</f>
    </nc>
  </rcc>
  <rfmt sheetId="1" sqref="G349" start="0" length="2147483647">
    <dxf>
      <font>
        <b val="0"/>
      </font>
    </dxf>
  </rfmt>
  <rfmt sheetId="1" sqref="G349" start="0" length="2147483647">
    <dxf>
      <font>
        <i/>
      </font>
    </dxf>
  </rfmt>
  <rrc rId="6504" sId="1" ref="A347:XFD347" action="insertRow"/>
  <rfmt sheetId="1" sqref="A347:G347">
    <dxf>
      <fill>
        <patternFill>
          <bgColor theme="0"/>
        </patternFill>
      </fill>
    </dxf>
  </rfmt>
  <rfmt sheetId="1" sqref="A347:G347" start="0" length="2147483647">
    <dxf>
      <font>
        <b val="0"/>
      </font>
    </dxf>
  </rfmt>
  <rcc rId="6505" sId="1" odxf="1" dxf="1">
    <nc r="A347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alignment horizontal="center"/>
      <border outline="0">
        <left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</border>
    </ndxf>
  </rcc>
  <rcc rId="6506" sId="1" odxf="1" dxf="1">
    <nc r="B347" t="inlineStr">
      <is>
        <t>170F5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07" sId="1" odxf="1" dxf="1">
    <nc r="D347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8" sId="1" odxf="1" dxf="1">
    <nc r="E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9" sId="1" odxf="1" dxf="1">
    <nc r="F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10" sId="1">
    <oc r="A352" t="inlineStr">
      <is>
        <t>Основное мероприятие "Улучшение качества питьевой воды"</t>
      </is>
    </oc>
    <nc r="A352"/>
  </rcc>
  <rcc rId="6511" sId="1">
    <oc r="B352" t="inlineStr">
      <is>
        <t>170F5 00000</t>
      </is>
    </oc>
    <nc r="B352"/>
  </rcc>
  <rcc rId="6512" sId="1">
    <oc r="D352" t="inlineStr">
      <is>
        <t>971</t>
      </is>
    </oc>
    <nc r="D352"/>
  </rcc>
  <rcc rId="6513" sId="1">
    <oc r="E352" t="inlineStr">
      <is>
        <t>05</t>
      </is>
    </oc>
    <nc r="E352"/>
  </rcc>
  <rcc rId="6514" sId="1">
    <oc r="F352" t="inlineStr">
      <is>
        <t>05</t>
      </is>
    </oc>
    <nc r="F352"/>
  </rcc>
  <rcc rId="6515" sId="1">
    <oc r="G352">
      <f>G353</f>
    </oc>
    <nc r="G352"/>
  </rcc>
  <rcc rId="6516" sId="1">
    <nc r="G347">
      <f>G348+G350+G353</f>
    </nc>
  </rcc>
  <rcc rId="6517" sId="1">
    <oc r="G346">
      <f>G352</f>
    </oc>
    <nc r="G346">
      <f>G347</f>
    </nc>
  </rcc>
  <rcc rId="6518" sId="1" odxf="1" dxf="1">
    <nc r="A3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ndxf>
  </rcc>
  <rrc rId="6519" sId="1" ref="A352:XFD352" action="deleteRow">
    <rfmt sheetId="1" xfDxf="1" sqref="A352:XFD352" start="0" length="0">
      <dxf>
        <font>
          <name val="Times New Roman CYR"/>
          <family val="1"/>
        </font>
        <alignment wrapText="1"/>
      </dxf>
    </rfmt>
    <rfmt sheetId="1" sqref="A352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349">
    <dxf>
      <fill>
        <patternFill>
          <bgColor theme="5" tint="0.79998168889431442"/>
        </patternFill>
      </fill>
    </dxf>
  </rfmt>
  <rfmt sheetId="1" sqref="G351">
    <dxf>
      <fill>
        <patternFill>
          <bgColor theme="5" tint="0.79998168889431442"/>
        </patternFill>
      </fill>
    </dxf>
  </rfmt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0" sId="1" numFmtId="4">
    <oc r="G357">
      <v>1500</v>
    </oc>
    <nc r="G357">
      <v>1329.5</v>
    </nc>
  </rcc>
  <rrc rId="6521" sId="1" ref="A355:XFD355" action="insertRow"/>
  <rrc rId="6522" sId="1" ref="A355:XFD355" action="insertRow"/>
  <rfmt sheetId="1" sqref="A355:G356" start="0" length="2147483647">
    <dxf>
      <font>
        <b val="0"/>
      </font>
    </dxf>
  </rfmt>
  <rfmt sheetId="1" sqref="A355:G356">
    <dxf>
      <fill>
        <patternFill>
          <bgColor theme="0"/>
        </patternFill>
      </fill>
    </dxf>
  </rfmt>
  <rcc rId="6523" sId="1">
    <nc r="B355" t="inlineStr">
      <is>
        <t>18001S4820</t>
      </is>
    </nc>
  </rcc>
  <rcc rId="6524" sId="1">
    <nc r="B356" t="inlineStr">
      <is>
        <t>18001S4820</t>
      </is>
    </nc>
  </rcc>
  <rcc rId="6525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6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7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8" sId="1" odxf="1" dxf="1">
    <nc r="D35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9" sId="1" odxf="1" dxf="1">
    <nc r="E356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30" sId="1" odxf="1" dxf="1">
    <nc r="F356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56:F356" start="0" length="2147483647">
    <dxf>
      <font>
        <i val="0"/>
      </font>
    </dxf>
  </rfmt>
  <rcc rId="6531" sId="1">
    <nc r="C356" t="inlineStr">
      <is>
        <t>244</t>
      </is>
    </nc>
  </rcc>
  <rcc rId="6532" sId="1" numFmtId="4">
    <nc r="G356">
      <v>17050.000049999999</v>
    </nc>
  </rcc>
  <rcc rId="6533" sId="1">
    <nc r="G355">
      <f>G356</f>
    </nc>
  </rcc>
  <rcc rId="6534" sId="1" xfDxf="1" dxf="1">
    <nc r="A355" t="inlineStr">
      <is>
        <t>Приобретение и установка источников наружного противопожарного водоснабжения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cc rId="6535" sId="1" odxf="1" dxf="1">
    <nc r="A3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fmt sheetId="1" sqref="G355" start="0" length="2147483647">
    <dxf>
      <font>
        <i/>
      </font>
    </dxf>
  </rfmt>
  <rfmt sheetId="1" sqref="B355" start="0" length="2147483647">
    <dxf>
      <font>
        <i/>
      </font>
    </dxf>
  </rfmt>
  <rfmt sheetId="1" xfDxf="1" sqref="A362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536" sId="1">
    <oc r="B362" t="inlineStr">
      <is>
        <t>19002 S2140</t>
      </is>
    </oc>
    <nc r="B362" t="inlineStr">
      <is>
        <t>19001S2140</t>
      </is>
    </nc>
  </rcc>
  <rcc rId="6537" sId="1">
    <oc r="B361" t="inlineStr">
      <is>
        <t>19002 00000</t>
      </is>
    </oc>
    <nc r="B361" t="inlineStr">
      <is>
        <t>19001 00000</t>
      </is>
    </nc>
  </rcc>
  <rcc rId="6538" sId="1" xfDxf="1" dxf="1">
    <oc r="A361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1" t="inlineStr">
      <is>
        <t xml:space="preserve">Основное мероприятие "Благоустройство территории во всех населенных пунктах МО СП 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39" sId="1">
    <oc r="D362" t="inlineStr">
      <is>
        <t>969</t>
      </is>
    </oc>
    <nc r="D362" t="inlineStr">
      <is>
        <t>977</t>
      </is>
    </nc>
  </rcc>
  <rcc rId="6540" sId="1">
    <oc r="E362" t="inlineStr">
      <is>
        <t>07</t>
      </is>
    </oc>
    <nc r="E362" t="inlineStr">
      <is>
        <t>14</t>
      </is>
    </nc>
  </rcc>
  <rcc rId="6541" sId="1">
    <oc r="F362" t="inlineStr">
      <is>
        <t>02</t>
      </is>
    </oc>
    <nc r="F362" t="inlineStr">
      <is>
        <t>03</t>
      </is>
    </nc>
  </rcc>
  <rcc rId="6542" sId="1" numFmtId="4">
    <oc r="G362">
      <f>G363</f>
    </oc>
    <nc r="G362">
      <v>2356.9362900000001</v>
    </nc>
  </rcc>
  <rcc rId="6543" sId="1">
    <oc r="C363" t="inlineStr">
      <is>
        <t>612</t>
      </is>
    </oc>
    <nc r="C363" t="inlineStr">
      <is>
        <t>540</t>
      </is>
    </nc>
  </rcc>
  <rcc rId="6544" sId="1" odxf="1" dxf="1">
    <oc r="D363" t="inlineStr">
      <is>
        <t>969</t>
      </is>
    </oc>
    <nc r="D36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5" sId="1" odxf="1" dxf="1">
    <oc r="E363" t="inlineStr">
      <is>
        <t>07</t>
      </is>
    </oc>
    <nc r="E36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6" sId="1" odxf="1" dxf="1">
    <oc r="F363" t="inlineStr">
      <is>
        <t>02</t>
      </is>
    </oc>
    <nc r="F36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3:F363" start="0" length="2147483647">
    <dxf>
      <font>
        <i val="0"/>
      </font>
    </dxf>
  </rfmt>
  <rcc rId="6547" sId="1" odxf="1" dxf="1">
    <oc r="A363" t="inlineStr">
      <is>
        <t>Субсидии бюджетным учреждениям на иные цели</t>
      </is>
    </oc>
    <nc r="A36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6548" sId="1" odxf="1" dxf="1" numFmtId="4">
    <oc r="G363">
      <v>8821.0527500000007</v>
    </oc>
    <nc r="G363">
      <v>2356.9362900000001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3" start="0" length="2147483647">
    <dxf>
      <font>
        <i val="0"/>
      </font>
    </dxf>
  </rfmt>
  <rrc rId="6549" sId="1" ref="A355:XFD355" action="insertRow"/>
  <rfmt sheetId="1" sqref="A355:G355">
    <dxf>
      <fill>
        <patternFill>
          <bgColor theme="0"/>
        </patternFill>
      </fill>
    </dxf>
  </rfmt>
  <rfmt sheetId="1" sqref="A355:G355" start="0" length="2147483647">
    <dxf>
      <font>
        <b val="0"/>
      </font>
    </dxf>
  </rfmt>
  <rcc rId="6550" sId="1" xfDxf="1" dxf="1">
    <nc r="A35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fmt sheetId="1" sqref="B35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51" sId="1">
    <nc r="B355" t="inlineStr">
      <is>
        <t>18001 00000</t>
      </is>
    </nc>
  </rcc>
  <rcc rId="6552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3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4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5" sId="1">
    <nc r="G355">
      <f>G356</f>
    </nc>
  </rcc>
  <rcc rId="6556" sId="1">
    <oc r="G354">
      <f>G357</f>
    </oc>
    <nc r="G354">
      <f>G355+G358</f>
    </nc>
  </rcc>
  <rfmt sheetId="1" sqref="G355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Муниц.программы!$A$1:$G$387</formula>
    <oldFormula>Муниц.программы!$A$1:$G$387</oldFormula>
  </rdn>
  <rdn rId="0" localSheetId="1" customView="1" name="Z_F3937C05_AF36_47B9_8638_B7F3F20947C6_.wvu.FilterData" hidden="1" oldHidden="1">
    <formula>Муниц.программы!$A$14:$G$412</formula>
    <oldFormula>Муниц.программы!$A$14:$G$412</oldFormula>
  </rdn>
  <rcv guid="{F3937C05-AF36-47B9-8638-B7F3F20947C6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7">
    <dxf>
      <fill>
        <patternFill>
          <bgColor theme="5" tint="0.79998168889431442"/>
        </patternFill>
      </fill>
    </dxf>
  </rfmt>
  <rfmt sheetId="1" sqref="G360">
    <dxf>
      <fill>
        <patternFill patternType="solid">
          <bgColor theme="9" tint="0.79998168889431442"/>
        </patternFill>
      </fill>
    </dxf>
  </rfmt>
  <rfmt sheetId="1" sqref="G364">
    <dxf>
      <fill>
        <patternFill patternType="solid">
          <bgColor theme="5" tint="0.79998168889431442"/>
        </patternFill>
      </fill>
    </dxf>
  </rfmt>
  <rfmt sheetId="1" sqref="G368">
    <dxf>
      <fill>
        <patternFill patternType="solid">
          <bgColor theme="6" tint="0.79998168889431442"/>
        </patternFill>
      </fill>
    </dxf>
  </rfmt>
  <rfmt sheetId="1" sqref="G372">
    <dxf>
      <fill>
        <patternFill patternType="solid">
          <bgColor theme="6" tint="0.79998168889431442"/>
        </patternFill>
      </fill>
    </dxf>
  </rfmt>
  <rfmt sheetId="1" sqref="G376">
    <dxf>
      <fill>
        <patternFill patternType="solid">
          <bgColor theme="6" tint="0.79998168889431442"/>
        </patternFill>
      </fill>
    </dxf>
  </rfmt>
  <rfmt sheetId="1" sqref="G380">
    <dxf>
      <fill>
        <patternFill patternType="solid">
          <bgColor theme="6" tint="0.79998168889431442"/>
        </patternFill>
      </fill>
    </dxf>
  </rfmt>
  <rcc rId="6559" sId="1">
    <oc r="C383" t="inlineStr">
      <is>
        <t>622</t>
      </is>
    </oc>
    <nc r="C383" t="inlineStr">
      <is>
        <t>244</t>
      </is>
    </nc>
  </rcc>
  <rcc rId="6560" sId="1">
    <oc r="D383" t="inlineStr">
      <is>
        <t>968</t>
      </is>
    </oc>
    <nc r="D383" t="inlineStr">
      <is>
        <t>977</t>
      </is>
    </nc>
  </rcc>
  <rcc rId="6561" sId="1" numFmtId="4">
    <oc r="G383">
      <v>15696.98</v>
    </oc>
    <nc r="G383">
      <v>19765.198329999999</v>
    </nc>
  </rcc>
  <rfmt sheetId="1" sqref="G383" start="0" length="2147483647">
    <dxf>
      <font>
        <i val="0"/>
      </font>
    </dxf>
  </rfmt>
  <rfmt sheetId="1" sqref="G383">
    <dxf>
      <fill>
        <patternFill>
          <bgColor theme="9" tint="0.79998168889431442"/>
        </patternFill>
      </fill>
    </dxf>
  </rfmt>
  <rfmt sheetId="1" sqref="G386">
    <dxf>
      <fill>
        <patternFill patternType="solid">
          <bgColor theme="6" tint="0.79998168889431442"/>
        </patternFill>
      </fill>
    </dxf>
  </rfmt>
  <rfmt sheetId="1" sqref="G339" start="0" length="2147483647">
    <dxf>
      <font>
        <i/>
      </font>
    </dxf>
  </rfmt>
  <rcc rId="6562" sId="1">
    <oc r="G301">
      <f>SUM(G302:G310)</f>
    </oc>
    <nc r="G301">
      <f>SUM(G302:G310)</f>
    </nc>
  </rcc>
  <rcc rId="6563" sId="1">
    <oc r="G206">
      <f>SUM(G207:G211)</f>
    </oc>
    <nc r="G206">
      <f>SUM(G207:G211)</f>
    </nc>
  </rcc>
  <rcc rId="6564" sId="1">
    <oc r="G183">
      <f>SUM(G184:G186)</f>
    </oc>
    <nc r="G183">
      <f>SUM(G184:G186)</f>
    </nc>
  </rcc>
  <rcc rId="6565" sId="1">
    <oc r="G169">
      <f>SUM(G170:G174)</f>
    </oc>
    <nc r="G169">
      <f>SUM(G170:G174)</f>
    </nc>
  </rcc>
  <rfmt sheetId="1" sqref="G156">
    <dxf>
      <fill>
        <patternFill>
          <bgColor theme="0"/>
        </patternFill>
      </fill>
    </dxf>
  </rfmt>
  <rfmt sheetId="1" sqref="G158">
    <dxf>
      <fill>
        <patternFill>
          <bgColor theme="0"/>
        </patternFill>
      </fill>
    </dxf>
  </rfmt>
  <rfmt sheetId="1" sqref="G145">
    <dxf>
      <fill>
        <patternFill>
          <bgColor theme="0"/>
        </patternFill>
      </fill>
    </dxf>
  </rfmt>
  <rfmt sheetId="1" sqref="G143">
    <dxf>
      <fill>
        <patternFill>
          <bgColor theme="0"/>
        </patternFill>
      </fill>
    </dxf>
  </rfmt>
  <rcc rId="6566" sId="1">
    <oc r="G140">
      <f>G141+G143+G148+G150</f>
    </oc>
    <nc r="G140">
      <f>G141+G143+G145+G148+G150</f>
    </nc>
  </rcc>
  <rfmt sheetId="1" sqref="G133">
    <dxf>
      <fill>
        <patternFill>
          <bgColor theme="0"/>
        </patternFill>
      </fill>
    </dxf>
  </rfmt>
  <rfmt sheetId="1" sqref="G131" start="0" length="2147483647">
    <dxf>
      <font>
        <i/>
      </font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24" start="0" length="2147483647">
    <dxf>
      <font>
        <i/>
        <charset val="204"/>
      </font>
    </dxf>
  </rfmt>
  <rfmt sheetId="1" sqref="G120" start="0" length="2147483647">
    <dxf>
      <font>
        <i/>
      </font>
    </dxf>
  </rfmt>
  <rfmt sheetId="1" sqref="G116">
    <dxf>
      <fill>
        <patternFill>
          <bgColor theme="0"/>
        </patternFill>
      </fill>
    </dxf>
  </rfmt>
  <rfmt sheetId="1" sqref="G113">
    <dxf>
      <fill>
        <patternFill>
          <bgColor theme="0"/>
        </patternFill>
      </fill>
    </dxf>
  </rfmt>
  <rcc rId="6567" sId="1">
    <oc r="G111">
      <f>G113</f>
    </oc>
    <nc r="G111">
      <f>G112+G115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09" start="0" length="2147483647">
    <dxf>
      <font>
        <i val="0"/>
      </font>
    </dxf>
  </rfmt>
  <rfmt sheetId="1" sqref="G109" start="0" length="2147483647">
    <dxf>
      <font>
        <i/>
      </font>
    </dxf>
  </rfmt>
  <rfmt sheetId="1" sqref="G109">
    <dxf>
      <fill>
        <patternFill>
          <bgColor theme="0"/>
        </patternFill>
      </fill>
    </dxf>
  </rfmt>
  <rfmt sheetId="1" sqref="G9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8">
    <dxf>
      <fill>
        <patternFill>
          <bgColor theme="0"/>
        </patternFill>
      </fill>
    </dxf>
  </rfmt>
  <rcc rId="6568" sId="1">
    <oc r="G45">
      <f>G46+G50</f>
    </oc>
    <nc r="G45">
      <f>G46+G48+G50</f>
    </nc>
  </rcc>
  <rfmt sheetId="1" sqref="G60">
    <dxf>
      <fill>
        <patternFill>
          <bgColor theme="0"/>
        </patternFill>
      </fill>
    </dxf>
  </rfmt>
  <rfmt sheetId="1" sqref="G62">
    <dxf>
      <fill>
        <patternFill>
          <bgColor theme="0"/>
        </patternFill>
      </fill>
    </dxf>
  </rfmt>
  <rcc rId="6569" sId="1">
    <oc r="G67">
      <f>SUM(G68:G70)</f>
    </oc>
    <nc r="G67">
      <f>SUM(G68:G70)</f>
    </nc>
  </rcc>
  <rfmt sheetId="1" sqref="G87" start="0" length="2147483647">
    <dxf>
      <font>
        <i/>
      </font>
    </dxf>
  </rfmt>
  <rfmt sheetId="1" sqref="G87">
    <dxf>
      <fill>
        <patternFill>
          <bgColor theme="0"/>
        </patternFill>
      </fill>
    </dxf>
  </rfmt>
  <rfmt sheetId="1" sqref="G87" start="0" length="2147483647">
    <dxf>
      <font>
        <i val="0"/>
      </font>
    </dxf>
  </rfmt>
  <rfmt sheetId="1" sqref="G87">
    <dxf>
      <fill>
        <patternFill>
          <bgColor theme="5" tint="0.79998168889431442"/>
        </patternFill>
      </fill>
    </dxf>
  </rfmt>
  <rcc rId="6570" sId="1">
    <oc r="G86">
      <f>SUM(G87:G88)</f>
    </oc>
    <nc r="G86">
      <f>SUM(G87:G88)</f>
    </nc>
  </rcc>
  <rfmt sheetId="1" sqref="C87:F87" start="0" length="2147483647">
    <dxf>
      <font>
        <i val="0"/>
      </font>
    </dxf>
  </rfmt>
  <rfmt sheetId="1" sqref="G101">
    <dxf>
      <fill>
        <patternFill>
          <bgColor theme="5" tint="0.79998168889431442"/>
        </patternFill>
      </fill>
    </dxf>
  </rfmt>
  <rfmt sheetId="1" sqref="G100">
    <dxf>
      <fill>
        <patternFill>
          <bgColor theme="0"/>
        </patternFill>
      </fill>
    </dxf>
  </rfmt>
  <rfmt sheetId="1" sqref="G105">
    <dxf>
      <fill>
        <patternFill>
          <bgColor theme="0"/>
        </patternFill>
      </fill>
    </dxf>
  </rfmt>
  <rrc rId="6571" sId="1" ref="A107:XFD107" action="insertRow">
    <undo index="65535" exp="area" ref3D="1" dr="$A$302:$XFD$304" dn="Z_272C1EAD_DEB4_4BA3_949E_3CEAABD41B19_.wvu.Rows" sId="1"/>
  </rrc>
  <rcc rId="6572" sId="1" odxf="1" dxf="1">
    <nc r="A107" t="inlineStr">
      <is>
        <t>Основное мероприятие "Развитие транспортной инфраструктуры"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 odxf="1" dxf="1">
    <nc r="B107" t="inlineStr">
      <is>
        <t>06050 00000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574" sId="1">
    <nc r="D107" t="inlineStr">
      <is>
        <t>968</t>
      </is>
    </nc>
  </rcc>
  <rcc rId="6575" sId="1" odxf="1" dxf="1">
    <nc r="E1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6" sId="1" odxf="1" dxf="1">
    <nc r="F10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7" start="0" length="0">
    <dxf>
      <font>
        <i/>
        <name val="Times New Roman"/>
        <family val="1"/>
      </font>
      <fill>
        <patternFill>
          <bgColor theme="0"/>
        </patternFill>
      </fill>
    </dxf>
  </rfmt>
  <rcc rId="6577" sId="1">
    <nc r="G107">
      <f>G108+G110</f>
    </nc>
  </rcc>
  <rrc rId="6578" sId="1" ref="A105:XFD105" action="insertRow">
    <undo index="65535" exp="area" ref3D="1" dr="$A$303:$XFD$305" dn="Z_272C1EAD_DEB4_4BA3_949E_3CEAABD41B19_.wvu.Rows" sId="1"/>
  </rrc>
  <rcc rId="6579" sId="1" xfDxf="1" dxf="1">
    <oc r="A99" t="inlineStr">
      <is>
        <t>Основное мероприятие "Развитие транспортной инфраструктуры"</t>
      </is>
    </oc>
    <nc r="A99" t="inlineStr">
      <is>
        <t>Основное мероприятие "Проведение ежегодного совещания по подведению итогов работы АПК за отчетный год"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80" sId="1">
    <oc r="B99" t="inlineStr">
      <is>
        <t>06050 00000</t>
      </is>
    </oc>
    <nc r="B99" t="inlineStr">
      <is>
        <t>06010 00000</t>
      </is>
    </nc>
  </rcc>
  <rcc rId="6581" sId="1" odxf="1" dxf="1">
    <oc r="D99" t="inlineStr">
      <is>
        <t>968</t>
      </is>
    </oc>
    <nc r="D99" t="inlineStr">
      <is>
        <t>976</t>
      </is>
    </nc>
    <ndxf>
      <font>
        <i/>
        <name val="Times New Roman"/>
        <family val="1"/>
      </font>
    </ndxf>
  </rcc>
  <rcc rId="6582" sId="1">
    <oc r="F99" t="inlineStr">
      <is>
        <t>09</t>
      </is>
    </oc>
    <nc r="F99" t="inlineStr">
      <is>
        <t>05</t>
      </is>
    </nc>
  </rcc>
  <rcc rId="6583" sId="1">
    <oc r="G99">
      <f>G100+G103+G105+G108+G110</f>
    </oc>
    <nc r="G99">
      <f>G100</f>
    </nc>
  </rcc>
  <rfmt sheetId="1" sqref="B105" start="0" length="0">
    <dxf>
      <font>
        <i/>
        <name val="Times New Roman"/>
        <family val="1"/>
      </font>
    </dxf>
  </rfmt>
  <rcc rId="6584" sId="1">
    <nc r="B105" t="inlineStr">
      <is>
        <t>06040 00000</t>
      </is>
    </nc>
  </rcc>
  <rcc rId="6585" sId="1" xfDxf="1" dxf="1">
    <nc r="A10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5" start="0" length="2147483647">
    <dxf>
      <font>
        <i/>
      </font>
    </dxf>
  </rfmt>
  <rcc rId="6586" sId="1" odxf="1" dxf="1">
    <nc r="D1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E1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8" sId="1" odxf="1" dxf="1">
    <nc r="F1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5">
    <dxf>
      <fill>
        <patternFill>
          <bgColor theme="0"/>
        </patternFill>
      </fill>
    </dxf>
  </rfmt>
  <rcc rId="6589" sId="1">
    <nc r="G105">
      <f>G106</f>
    </nc>
  </rcc>
  <rfmt sheetId="1" sqref="G105" start="0" length="2147483647">
    <dxf>
      <font>
        <u/>
      </font>
    </dxf>
  </rfmt>
  <rfmt sheetId="1" sqref="G105" start="0" length="2147483647">
    <dxf>
      <font>
        <u val="none"/>
      </font>
    </dxf>
  </rfmt>
  <rfmt sheetId="1" sqref="G105" start="0" length="2147483647">
    <dxf>
      <font>
        <i/>
      </font>
    </dxf>
  </rfmt>
  <rrc rId="6590" sId="1" ref="A105:XFD105" action="insertRow">
    <undo index="65535" exp="area" ref3D="1" dr="$A$304:$XFD$306" dn="Z_272C1EAD_DEB4_4BA3_949E_3CEAABD41B19_.wvu.Rows" sId="1"/>
  </rrc>
  <rrc rId="6591" sId="1" ref="A105:XFD105" action="insertRow">
    <undo index="65535" exp="area" ref3D="1" dr="$A$305:$XFD$307" dn="Z_272C1EAD_DEB4_4BA3_949E_3CEAABD41B19_.wvu.Rows" sId="1"/>
  </rrc>
  <rrc rId="6592" sId="1" ref="A105:XFD105" action="insertRow">
    <undo index="65535" exp="area" ref3D="1" dr="$A$306:$XFD$308" dn="Z_272C1EAD_DEB4_4BA3_949E_3CEAABD41B19_.wvu.Rows" sId="1"/>
  </rrc>
  <rrc rId="6593" sId="1" ref="A105:XFD105" action="insertRow">
    <undo index="65535" exp="area" ref3D="1" dr="$A$307:$XFD$309" dn="Z_272C1EAD_DEB4_4BA3_949E_3CEAABD41B19_.wvu.Rows" sId="1"/>
  </rrc>
  <rrc rId="6594" sId="1" ref="A105:XFD105" action="insertRow">
    <undo index="65535" exp="area" ref3D="1" dr="$A$308:$XFD$310" dn="Z_272C1EAD_DEB4_4BA3_949E_3CEAABD41B19_.wvu.Rows" sId="1"/>
  </rrc>
  <rrc rId="6595" sId="1" ref="A105:XFD105" action="insertRow">
    <undo index="65535" exp="area" ref3D="1" dr="$A$309:$XFD$311" dn="Z_272C1EAD_DEB4_4BA3_949E_3CEAABD41B19_.wvu.Rows" sId="1"/>
  </rrc>
  <rrc rId="6596" sId="1" ref="A105:XFD105" action="insertRow">
    <undo index="65535" exp="area" ref3D="1" dr="$A$310:$XFD$312" dn="Z_272C1EAD_DEB4_4BA3_949E_3CEAABD41B19_.wvu.Rows" sId="1"/>
  </rrc>
  <rrc rId="6597" sId="1" ref="A105:XFD105" action="insertRow">
    <undo index="65535" exp="area" ref3D="1" dr="$A$311:$XFD$313" dn="Z_272C1EAD_DEB4_4BA3_949E_3CEAABD41B19_.wvu.Rows" sId="1"/>
  </rrc>
  <rcc rId="6598" sId="1" odxf="1" dxf="1">
    <nc r="A1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599" sId="1" odxf="1" dxf="1">
    <nc r="B105" t="inlineStr">
      <is>
        <t>06030 00000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6600" sId="1" odxf="1" dxf="1">
    <nc r="D105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01" sId="1" odxf="1" dxf="1">
    <nc r="E10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2" sId="1" odxf="1" dxf="1">
    <nc r="F10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3" sId="1" odxf="1" dxf="1">
    <nc r="G105">
      <f>G106+G109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04" sId="1" odxf="1" dxf="1">
    <nc r="A1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605" sId="1" odxf="1" dxf="1">
    <nc r="B106" t="inlineStr">
      <is>
        <t>06035 00000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0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06" sId="1" odxf="1" dxf="1">
    <nc r="D1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7" sId="1" odxf="1" dxf="1">
    <nc r="E106" t="inlineStr">
      <is>
        <t>11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8" sId="1" odxf="1" dxf="1">
    <nc r="F106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9" sId="1" odxf="1" dxf="1">
    <nc r="G106">
      <f>G107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0" sId="1" odxf="1" dxf="1">
    <nc r="A10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6611" sId="1" odxf="1" dxf="1">
    <nc r="B107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612" sId="1" odxf="1" dxf="1">
    <nc r="D10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3" sId="1" odxf="1" dxf="1">
    <nc r="E10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4" sId="1" odxf="1" dxf="1">
    <nc r="F10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5" sId="1" odxf="1" dxf="1">
    <nc r="G107">
      <f>G108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6" sId="1" odxf="1" dxf="1">
    <nc r="A1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17" sId="1">
    <nc r="B108" t="inlineStr">
      <is>
        <t>06035L5760</t>
      </is>
    </nc>
  </rcc>
  <rcc rId="6618" sId="1">
    <nc r="C108" t="inlineStr">
      <is>
        <t>414</t>
      </is>
    </nc>
  </rcc>
  <rcc rId="6619" sId="1">
    <nc r="D108" t="inlineStr">
      <is>
        <t>971</t>
      </is>
    </nc>
  </rcc>
  <rcc rId="6620" sId="1">
    <nc r="E108" t="inlineStr">
      <is>
        <t>11</t>
      </is>
    </nc>
  </rcc>
  <rcc rId="6621" sId="1">
    <nc r="F108" t="inlineStr">
      <is>
        <t>02</t>
      </is>
    </nc>
  </rcc>
  <rcc rId="6622" sId="1" numFmtId="4">
    <nc r="G108">
      <v>131014.67043</v>
    </nc>
  </rcc>
  <rcc rId="6623" sId="1" odxf="1" dxf="1">
    <nc r="A109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24" sId="1" odxf="1" dxf="1">
    <nc r="B109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625" sId="1" odxf="1" dxf="1">
    <nc r="D109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26" sId="1" odxf="1" dxf="1">
    <nc r="E1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7" sId="1" odxf="1" dxf="1">
    <nc r="F1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nc r="G109">
      <f>G110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29" sId="1" odxf="1" dxf="1">
    <nc r="A11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30" sId="1" odxf="1" dxf="1">
    <nc r="B110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6631" sId="1" odxf="1" dxf="1">
    <nc r="D11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32" sId="1" odxf="1" dxf="1">
    <nc r="E11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3" sId="1" odxf="1" dxf="1">
    <nc r="F1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4" sId="1" odxf="1" dxf="1">
    <nc r="G110">
      <f>G111+G112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35" sId="1" odxf="1" dxf="1">
    <nc r="A1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636" sId="1">
    <nc r="B111" t="inlineStr">
      <is>
        <t>06036 L5760</t>
      </is>
    </nc>
  </rcc>
  <rcc rId="6637" sId="1">
    <nc r="C111" t="inlineStr">
      <is>
        <t>540</t>
      </is>
    </nc>
  </rcc>
  <rcc rId="6638" sId="1" odxf="1" dxf="1">
    <nc r="D11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9" sId="1">
    <nc r="E111" t="inlineStr">
      <is>
        <t>05</t>
      </is>
    </nc>
  </rcc>
  <rcc rId="6640" sId="1">
    <nc r="F111" t="inlineStr">
      <is>
        <t>02</t>
      </is>
    </nc>
  </rcc>
  <rcc rId="6641" sId="1" numFmtId="4">
    <nc r="G111">
      <v>48290.43</v>
    </nc>
  </rcc>
  <rcc rId="6642" sId="1" odxf="1" dxf="1">
    <nc r="A112" t="inlineStr">
      <is>
        <t>Субсидии автономным учреждениям на иные цели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43" sId="1">
    <nc r="B112" t="inlineStr">
      <is>
        <t>06036L5760</t>
      </is>
    </nc>
  </rcc>
  <rcc rId="6644" sId="1">
    <nc r="C112" t="inlineStr">
      <is>
        <t>622</t>
      </is>
    </nc>
  </rcc>
  <rcc rId="6645" sId="1">
    <nc r="D112" t="inlineStr">
      <is>
        <t>968</t>
      </is>
    </nc>
  </rcc>
  <rcc rId="6646" sId="1">
    <nc r="E112" t="inlineStr">
      <is>
        <t>05</t>
      </is>
    </nc>
  </rcc>
  <rcc rId="6647" sId="1">
    <nc r="F112" t="inlineStr">
      <is>
        <t>02</t>
      </is>
    </nc>
  </rcc>
  <rcc rId="6648" sId="1" numFmtId="4">
    <nc r="G112">
      <v>48290.43</v>
    </nc>
  </rcc>
  <rrc rId="6649" sId="1" ref="A121:XFD121" action="deleteRow">
    <undo index="65535" exp="ref" v="1" dr="G121" r="G98" sId="1"/>
    <undo index="65535" exp="area" ref3D="1" dr="$A$312:$XFD$314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0" sId="1" ref="A121:XFD121" action="deleteRow">
    <undo index="65535" exp="area" ref3D="1" dr="$A$311:$XFD$313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1" sId="1" ref="A121:XFD121" action="deleteRow">
    <undo index="65535" exp="area" ref3D="1" dr="$A$310:$XFD$312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2" sId="1" ref="A121:XFD121" action="deleteRow">
    <undo index="65535" exp="area" ref3D="1" dr="$A$309:$XFD$311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3" sId="1" ref="A121:XFD121" action="deleteRow">
    <undo index="65535" exp="area" ref3D="1" dr="$A$308:$XFD$310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4" sId="1" ref="A121:XFD121" action="deleteRow">
    <undo index="65535" exp="area" ref3D="1" dr="$A$307:$XFD$309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5" sId="1" ref="A121:XFD121" action="deleteRow">
    <undo index="65535" exp="area" ref3D="1" dr="$A$306:$XFD$308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6" sId="1" ref="A121:XFD121" action="deleteRow">
    <undo index="65535" exp="area" ref3D="1" dr="$A$305:$XFD$307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57" sId="1">
    <oc r="G98">
      <f>G99+G113+G117+G121+G125</f>
    </oc>
    <nc r="G98">
      <f>G99+G102+G105+G113+G116+G121+G125</f>
    </nc>
  </rcc>
  <rcc rId="6658" sId="1">
    <oc r="G185">
      <f>SUM(G186:G188)</f>
    </oc>
    <nc r="G185">
      <f>SUM(G186:G188)</f>
    </nc>
  </rcc>
  <rcc rId="6659" sId="1">
    <oc r="G208">
      <f>SUM(G209:G213)</f>
    </oc>
    <nc r="G208">
      <f>SUM(G209:G213)</f>
    </nc>
  </rcc>
  <rfmt sheetId="1" sqref="G224">
    <dxf>
      <fill>
        <patternFill>
          <bgColor theme="0"/>
        </patternFill>
      </fill>
    </dxf>
  </rfmt>
  <rfmt sheetId="1" sqref="A240" start="0" length="2147483647">
    <dxf>
      <font>
        <i/>
      </font>
    </dxf>
  </rfmt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G242">
      <f>G243+G265+G270</f>
    </oc>
    <nc r="G242">
      <f>G243+G265</f>
    </nc>
  </rcc>
  <rcc rId="6661" sId="1">
    <oc r="G345">
      <f>SUM(G346:G347)</f>
    </oc>
    <nc r="G345">
      <f>SUM(G346:G347)</f>
    </nc>
  </rcc>
  <rcc rId="6662" sId="1">
    <oc r="G15">
      <f>G16+G19+G22+G26+G29+G32</f>
    </oc>
    <nc r="G15">
      <f>G16+G19+G22+G29+G32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3" sId="1" numFmtId="4">
    <oc r="G309">
      <v>907.8</v>
    </oc>
    <nc r="G309">
      <v>907.81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:G27">
    <dxf>
      <fill>
        <patternFill>
          <bgColor theme="0"/>
        </patternFill>
      </fill>
    </dxf>
  </rfmt>
  <rfmt sheetId="1" sqref="G31:G34">
    <dxf>
      <fill>
        <patternFill>
          <bgColor theme="0"/>
        </patternFill>
      </fill>
    </dxf>
  </rfmt>
  <rfmt sheetId="1" sqref="G37:G51">
    <dxf>
      <fill>
        <patternFill>
          <bgColor theme="0"/>
        </patternFill>
      </fill>
    </dxf>
  </rfmt>
  <rfmt sheetId="1" sqref="G55">
    <dxf>
      <fill>
        <patternFill>
          <bgColor theme="0"/>
        </patternFill>
      </fill>
    </dxf>
  </rfmt>
  <rfmt sheetId="1" sqref="G58:G63">
    <dxf>
      <fill>
        <patternFill>
          <bgColor theme="0"/>
        </patternFill>
      </fill>
    </dxf>
  </rfmt>
  <rfmt sheetId="1" sqref="A58:A63">
    <dxf>
      <fill>
        <patternFill>
          <bgColor theme="0"/>
        </patternFill>
      </fill>
    </dxf>
  </rfmt>
  <rfmt sheetId="1" sqref="A48:A50">
    <dxf>
      <fill>
        <patternFill>
          <bgColor theme="0"/>
        </patternFill>
      </fill>
    </dxf>
  </rfmt>
  <rfmt sheetId="1" sqref="A32:A34">
    <dxf>
      <fill>
        <patternFill>
          <bgColor theme="0"/>
        </patternFill>
      </fill>
    </dxf>
  </rfmt>
  <rfmt sheetId="1" sqref="G87:G92">
    <dxf>
      <fill>
        <patternFill>
          <bgColor theme="0"/>
        </patternFill>
      </fill>
    </dxf>
  </rfmt>
  <rfmt sheetId="1" sqref="A77:G78">
    <dxf>
      <fill>
        <patternFill>
          <bgColor theme="0"/>
        </patternFill>
      </fill>
    </dxf>
  </rfmt>
  <rfmt sheetId="1" sqref="G76">
    <dxf>
      <fill>
        <patternFill>
          <bgColor theme="0"/>
        </patternFill>
      </fill>
    </dxf>
  </rfmt>
  <rfmt sheetId="1" sqref="G73">
    <dxf>
      <fill>
        <patternFill>
          <bgColor theme="0"/>
        </patternFill>
      </fill>
    </dxf>
  </rfmt>
  <rfmt sheetId="1" sqref="G67:G73">
    <dxf>
      <fill>
        <patternFill>
          <bgColor theme="0"/>
        </patternFill>
      </fill>
    </dxf>
  </rfmt>
  <rfmt sheetId="1" sqref="G82">
    <dxf>
      <fill>
        <patternFill>
          <bgColor theme="0"/>
        </patternFill>
      </fill>
    </dxf>
  </rfmt>
  <rfmt sheetId="1" sqref="G95:G97">
    <dxf>
      <fill>
        <patternFill>
          <bgColor theme="0"/>
        </patternFill>
      </fill>
    </dxf>
  </rfmt>
  <rfmt sheetId="1" sqref="G100:G109">
    <dxf>
      <fill>
        <patternFill>
          <bgColor theme="0"/>
        </patternFill>
      </fill>
    </dxf>
  </rfmt>
  <rfmt sheetId="1" sqref="G110:G121">
    <dxf>
      <fill>
        <patternFill>
          <bgColor theme="0"/>
        </patternFill>
      </fill>
    </dxf>
  </rfmt>
  <rfmt sheetId="1" sqref="G121:G125">
    <dxf>
      <fill>
        <patternFill>
          <bgColor theme="0"/>
        </patternFill>
      </fill>
    </dxf>
  </rfmt>
  <rfmt sheetId="1" sqref="G130:G141">
    <dxf>
      <fill>
        <patternFill>
          <bgColor theme="0"/>
        </patternFill>
      </fill>
    </dxf>
  </rfmt>
  <rfmt sheetId="1" sqref="G127">
    <dxf>
      <fill>
        <patternFill>
          <bgColor theme="0"/>
        </patternFill>
      </fill>
    </dxf>
  </rfmt>
  <rfmt sheetId="1" sqref="G142:G149">
    <dxf>
      <fill>
        <patternFill>
          <bgColor theme="0"/>
        </patternFill>
      </fill>
    </dxf>
  </rfmt>
  <rfmt sheetId="1" sqref="G150:G159">
    <dxf>
      <fill>
        <patternFill>
          <bgColor theme="0"/>
        </patternFill>
      </fill>
    </dxf>
  </rfmt>
  <rfmt sheetId="1" sqref="G161">
    <dxf>
      <fill>
        <patternFill>
          <bgColor theme="0"/>
        </patternFill>
      </fill>
    </dxf>
  </rfmt>
  <rfmt sheetId="1" sqref="G164:G167">
    <dxf>
      <fill>
        <patternFill>
          <bgColor theme="0"/>
        </patternFill>
      </fill>
    </dxf>
  </rfmt>
  <rfmt sheetId="1" sqref="G168:G174">
    <dxf>
      <fill>
        <patternFill>
          <bgColor theme="0"/>
        </patternFill>
      </fill>
    </dxf>
  </rfmt>
  <rfmt sheetId="1" sqref="G174:G181">
    <dxf>
      <fill>
        <patternFill>
          <bgColor theme="0"/>
        </patternFill>
      </fill>
    </dxf>
  </rfmt>
  <rfmt sheetId="1" sqref="G184:G197">
    <dxf>
      <fill>
        <patternFill>
          <bgColor theme="0"/>
        </patternFill>
      </fill>
    </dxf>
  </rfmt>
  <rfmt sheetId="1" sqref="G196:G207">
    <dxf>
      <fill>
        <patternFill>
          <bgColor theme="0"/>
        </patternFill>
      </fill>
    </dxf>
  </rfmt>
  <rfmt sheetId="1" sqref="G208:G215">
    <dxf>
      <fill>
        <patternFill>
          <bgColor theme="0"/>
        </patternFill>
      </fill>
    </dxf>
  </rfmt>
  <rfmt sheetId="1" sqref="G218:G225">
    <dxf>
      <fill>
        <patternFill>
          <bgColor theme="0"/>
        </patternFill>
      </fill>
    </dxf>
  </rfmt>
  <rfmt sheetId="1" sqref="G228:G236">
    <dxf>
      <fill>
        <patternFill>
          <bgColor theme="0"/>
        </patternFill>
      </fill>
    </dxf>
  </rfmt>
  <rfmt sheetId="1" sqref="G236:G242">
    <dxf>
      <fill>
        <patternFill>
          <bgColor theme="0"/>
        </patternFill>
      </fill>
    </dxf>
  </rfmt>
  <rfmt sheetId="1" sqref="G244:G258">
    <dxf>
      <fill>
        <patternFill>
          <bgColor theme="0"/>
        </patternFill>
      </fill>
    </dxf>
  </rfmt>
  <rfmt sheetId="1" sqref="G258:G265">
    <dxf>
      <fill>
        <patternFill>
          <bgColor theme="0"/>
        </patternFill>
      </fill>
    </dxf>
  </rfmt>
  <rfmt sheetId="1" sqref="G266:G279">
    <dxf>
      <fill>
        <patternFill>
          <bgColor theme="0"/>
        </patternFill>
      </fill>
    </dxf>
  </rfmt>
  <rfmt sheetId="1" sqref="G279:G292">
    <dxf>
      <fill>
        <patternFill>
          <bgColor theme="0"/>
        </patternFill>
      </fill>
    </dxf>
  </rfmt>
  <rfmt sheetId="1" sqref="G293:G302">
    <dxf>
      <fill>
        <patternFill>
          <bgColor theme="0"/>
        </patternFill>
      </fill>
    </dxf>
  </rfmt>
  <rfmt sheetId="1" sqref="G303:G319">
    <dxf>
      <fill>
        <patternFill>
          <bgColor theme="0"/>
        </patternFill>
      </fill>
    </dxf>
  </rfmt>
  <rfmt sheetId="1" sqref="G323">
    <dxf>
      <fill>
        <patternFill>
          <bgColor theme="0"/>
        </patternFill>
      </fill>
    </dxf>
  </rfmt>
  <rfmt sheetId="1" sqref="G327">
    <dxf>
      <fill>
        <patternFill>
          <bgColor theme="0"/>
        </patternFill>
      </fill>
    </dxf>
  </rfmt>
  <rfmt sheetId="1" sqref="G335">
    <dxf>
      <fill>
        <patternFill>
          <bgColor theme="0"/>
        </patternFill>
      </fill>
    </dxf>
  </rfmt>
  <rfmt sheetId="1" sqref="G339">
    <dxf>
      <fill>
        <patternFill>
          <bgColor theme="0"/>
        </patternFill>
      </fill>
    </dxf>
  </rfmt>
  <rfmt sheetId="1" sqref="G342:G347">
    <dxf>
      <fill>
        <patternFill>
          <bgColor theme="0"/>
        </patternFill>
      </fill>
    </dxf>
  </rfmt>
  <rfmt sheetId="1" sqref="G350:G355">
    <dxf>
      <fill>
        <patternFill>
          <bgColor theme="0"/>
        </patternFill>
      </fill>
    </dxf>
  </rfmt>
  <rfmt sheetId="1" sqref="G358:G362">
    <dxf>
      <fill>
        <patternFill>
          <bgColor theme="0"/>
        </patternFill>
      </fill>
    </dxf>
  </rfmt>
  <rfmt sheetId="1" sqref="G366">
    <dxf>
      <fill>
        <patternFill>
          <bgColor theme="0"/>
        </patternFill>
      </fill>
    </dxf>
  </rfmt>
  <rfmt sheetId="1" sqref="G374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81:G388">
    <dxf>
      <fill>
        <patternFill>
          <bgColor theme="0"/>
        </patternFill>
      </fill>
    </dxf>
  </rfmt>
  <rfmt sheetId="1" sqref="G370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9">
    <dxf>
      <numFmt numFmtId="166" formatCode="#,##0.00000"/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0" sId="1">
    <oc r="G3" t="inlineStr">
      <is>
        <t>от "__" ___ 2024    № ___</t>
      </is>
    </oc>
    <nc r="G3" t="inlineStr">
      <is>
        <t>от "09" апреля 2024    № 318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Муниц.программы!$A$1:$G$406</formula>
    <oldFormula>Муниц.программы!$A$5:$G$406</oldFormula>
  </rdn>
  <rdn rId="0" localSheetId="1" customView="1" name="Z_F3937C05_AF36_47B9_8638_B7F3F20947C6_.wvu.FilterData" hidden="1" oldHidden="1">
    <formula>Муниц.программы!$A$18:$G$431</formula>
    <oldFormula>Муниц.программы!$A$18:$G$431</oldFormula>
  </rdn>
  <rcv guid="{F3937C05-AF36-47B9-8638-B7F3F20947C6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userNames1.xml><?xml version="1.0" encoding="utf-8"?>
<users xmlns="http://schemas.openxmlformats.org/spreadsheetml/2006/main" xmlns:r="http://schemas.openxmlformats.org/officeDocument/2006/relationships" count="2">
  <userInfo guid="{20CAC57B-1E8C-442B-B5EF-BA45056225ED}" name="Пользователь" id="-1702001346" dateTime="2023-03-14T15:35:39"/>
  <userInfo guid="{4A5AF93B-A94F-4F80-B44C-4FCB2349F26C}" name="Ольга Владимировна" id="-1905020124" dateTime="2023-12-21T11:16:4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31"/>
  <sheetViews>
    <sheetView tabSelected="1" view="pageBreakPreview" topLeftCell="A418" zoomScaleNormal="100" zoomScaleSheetLayoutView="100" workbookViewId="0">
      <selection activeCell="G13" sqref="G13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498</v>
      </c>
    </row>
    <row r="2" spans="1:7" x14ac:dyDescent="0.2">
      <c r="G2" s="3" t="s">
        <v>497</v>
      </c>
    </row>
    <row r="3" spans="1:7" x14ac:dyDescent="0.2">
      <c r="G3" s="3" t="s">
        <v>506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325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174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175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62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374</v>
      </c>
    </row>
    <row r="10" spans="1:7" ht="12.75" customHeight="1" x14ac:dyDescent="0.2">
      <c r="A10" s="30"/>
      <c r="B10" s="30"/>
      <c r="C10" s="30"/>
      <c r="D10" s="30"/>
      <c r="E10" s="2"/>
      <c r="F10" s="112" t="s">
        <v>375</v>
      </c>
      <c r="G10" s="112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432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3" t="s">
        <v>376</v>
      </c>
      <c r="B14" s="113"/>
      <c r="C14" s="113"/>
      <c r="D14" s="113"/>
      <c r="E14" s="113"/>
      <c r="F14" s="113"/>
      <c r="G14" s="113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86</v>
      </c>
    </row>
    <row r="17" spans="1:8" ht="34.5" customHeight="1" x14ac:dyDescent="0.2">
      <c r="A17" s="117" t="s">
        <v>40</v>
      </c>
      <c r="B17" s="33"/>
      <c r="C17" s="33"/>
      <c r="D17" s="115" t="s">
        <v>78</v>
      </c>
      <c r="E17" s="115" t="s">
        <v>54</v>
      </c>
      <c r="F17" s="116"/>
      <c r="G17" s="114" t="s">
        <v>189</v>
      </c>
    </row>
    <row r="18" spans="1:8" ht="25.5" x14ac:dyDescent="0.2">
      <c r="A18" s="117"/>
      <c r="B18" s="33" t="s">
        <v>52</v>
      </c>
      <c r="C18" s="33" t="s">
        <v>53</v>
      </c>
      <c r="D18" s="115"/>
      <c r="E18" s="33" t="s">
        <v>50</v>
      </c>
      <c r="F18" s="33" t="s">
        <v>51</v>
      </c>
      <c r="G18" s="114"/>
    </row>
    <row r="19" spans="1:8" ht="25.5" x14ac:dyDescent="0.2">
      <c r="A19" s="55" t="s">
        <v>363</v>
      </c>
      <c r="B19" s="56" t="s">
        <v>193</v>
      </c>
      <c r="C19" s="56"/>
      <c r="D19" s="56"/>
      <c r="E19" s="56"/>
      <c r="F19" s="56"/>
      <c r="G19" s="74">
        <f>G20+G23+G31+G38+G41</f>
        <v>1386</v>
      </c>
      <c r="H19" s="109"/>
    </row>
    <row r="20" spans="1:8" s="27" customFormat="1" ht="38.25" x14ac:dyDescent="0.2">
      <c r="A20" s="17" t="s">
        <v>233</v>
      </c>
      <c r="B20" s="4" t="s">
        <v>205</v>
      </c>
      <c r="C20" s="4"/>
      <c r="D20" s="4" t="s">
        <v>89</v>
      </c>
      <c r="E20" s="4" t="s">
        <v>41</v>
      </c>
      <c r="F20" s="4" t="s">
        <v>63</v>
      </c>
      <c r="G20" s="5">
        <f>G21</f>
        <v>100</v>
      </c>
    </row>
    <row r="21" spans="1:8" s="26" customFormat="1" ht="25.5" x14ac:dyDescent="0.2">
      <c r="A21" s="12" t="s">
        <v>94</v>
      </c>
      <c r="B21" s="4" t="s">
        <v>201</v>
      </c>
      <c r="C21" s="7"/>
      <c r="D21" s="4">
        <v>968</v>
      </c>
      <c r="E21" s="4" t="s">
        <v>41</v>
      </c>
      <c r="F21" s="4" t="s">
        <v>63</v>
      </c>
      <c r="G21" s="5">
        <f>G22</f>
        <v>100</v>
      </c>
    </row>
    <row r="22" spans="1:8" ht="25.5" x14ac:dyDescent="0.2">
      <c r="A22" s="51" t="s">
        <v>68</v>
      </c>
      <c r="B22" s="6" t="s">
        <v>201</v>
      </c>
      <c r="C22" s="6" t="s">
        <v>69</v>
      </c>
      <c r="D22" s="6" t="s">
        <v>89</v>
      </c>
      <c r="E22" s="6" t="s">
        <v>41</v>
      </c>
      <c r="F22" s="6" t="s">
        <v>63</v>
      </c>
      <c r="G22" s="63">
        <v>100</v>
      </c>
    </row>
    <row r="23" spans="1:8" ht="25.5" x14ac:dyDescent="0.2">
      <c r="A23" s="17" t="s">
        <v>234</v>
      </c>
      <c r="B23" s="4" t="s">
        <v>235</v>
      </c>
      <c r="C23" s="4"/>
      <c r="D23" s="4" t="s">
        <v>89</v>
      </c>
      <c r="E23" s="4" t="s">
        <v>41</v>
      </c>
      <c r="F23" s="4" t="s">
        <v>63</v>
      </c>
      <c r="G23" s="65">
        <f>G24+G30</f>
        <v>422</v>
      </c>
    </row>
    <row r="24" spans="1:8" s="26" customFormat="1" ht="38.25" x14ac:dyDescent="0.2">
      <c r="A24" s="18" t="s">
        <v>194</v>
      </c>
      <c r="B24" s="4" t="s">
        <v>27</v>
      </c>
      <c r="C24" s="4"/>
      <c r="D24" s="4" t="s">
        <v>89</v>
      </c>
      <c r="E24" s="4" t="s">
        <v>41</v>
      </c>
      <c r="F24" s="4" t="s">
        <v>63</v>
      </c>
      <c r="G24" s="65">
        <f>G25+G26+G27+G28+G29</f>
        <v>312</v>
      </c>
    </row>
    <row r="25" spans="1:8" ht="25.5" x14ac:dyDescent="0.2">
      <c r="A25" s="51" t="s">
        <v>68</v>
      </c>
      <c r="B25" s="6" t="s">
        <v>27</v>
      </c>
      <c r="C25" s="6" t="s">
        <v>69</v>
      </c>
      <c r="D25" s="6" t="s">
        <v>89</v>
      </c>
      <c r="E25" s="6" t="s">
        <v>41</v>
      </c>
      <c r="F25" s="6" t="s">
        <v>63</v>
      </c>
      <c r="G25" s="63">
        <v>222</v>
      </c>
    </row>
    <row r="26" spans="1:8" ht="25.5" x14ac:dyDescent="0.2">
      <c r="A26" s="51" t="s">
        <v>68</v>
      </c>
      <c r="B26" s="6" t="s">
        <v>27</v>
      </c>
      <c r="C26" s="6" t="s">
        <v>69</v>
      </c>
      <c r="D26" s="6" t="s">
        <v>438</v>
      </c>
      <c r="E26" s="6" t="s">
        <v>41</v>
      </c>
      <c r="F26" s="6" t="s">
        <v>63</v>
      </c>
      <c r="G26" s="63">
        <v>20</v>
      </c>
    </row>
    <row r="27" spans="1:8" ht="25.5" x14ac:dyDescent="0.2">
      <c r="A27" s="51" t="s">
        <v>68</v>
      </c>
      <c r="B27" s="6" t="s">
        <v>27</v>
      </c>
      <c r="C27" s="6" t="s">
        <v>69</v>
      </c>
      <c r="D27" s="6" t="s">
        <v>95</v>
      </c>
      <c r="E27" s="6" t="s">
        <v>41</v>
      </c>
      <c r="F27" s="6" t="s">
        <v>63</v>
      </c>
      <c r="G27" s="63">
        <v>20</v>
      </c>
    </row>
    <row r="28" spans="1:8" ht="25.5" x14ac:dyDescent="0.2">
      <c r="A28" s="51" t="s">
        <v>68</v>
      </c>
      <c r="B28" s="6" t="s">
        <v>27</v>
      </c>
      <c r="C28" s="6" t="s">
        <v>69</v>
      </c>
      <c r="D28" s="6" t="s">
        <v>88</v>
      </c>
      <c r="E28" s="6" t="s">
        <v>41</v>
      </c>
      <c r="F28" s="6" t="s">
        <v>63</v>
      </c>
      <c r="G28" s="63">
        <v>25</v>
      </c>
    </row>
    <row r="29" spans="1:8" ht="25.5" x14ac:dyDescent="0.2">
      <c r="A29" s="51" t="s">
        <v>68</v>
      </c>
      <c r="B29" s="6" t="s">
        <v>27</v>
      </c>
      <c r="C29" s="6" t="s">
        <v>69</v>
      </c>
      <c r="D29" s="6" t="s">
        <v>87</v>
      </c>
      <c r="E29" s="6" t="s">
        <v>41</v>
      </c>
      <c r="F29" s="6" t="s">
        <v>63</v>
      </c>
      <c r="G29" s="63">
        <v>25</v>
      </c>
    </row>
    <row r="30" spans="1:8" x14ac:dyDescent="0.2">
      <c r="A30" s="19" t="s">
        <v>97</v>
      </c>
      <c r="B30" s="6" t="s">
        <v>27</v>
      </c>
      <c r="C30" s="6" t="s">
        <v>70</v>
      </c>
      <c r="D30" s="6" t="s">
        <v>89</v>
      </c>
      <c r="E30" s="6" t="s">
        <v>41</v>
      </c>
      <c r="F30" s="6" t="s">
        <v>63</v>
      </c>
      <c r="G30" s="63">
        <v>110</v>
      </c>
    </row>
    <row r="31" spans="1:8" s="27" customFormat="1" ht="38.25" x14ac:dyDescent="0.2">
      <c r="A31" s="86" t="s">
        <v>377</v>
      </c>
      <c r="B31" s="4" t="s">
        <v>379</v>
      </c>
      <c r="C31" s="4"/>
      <c r="D31" s="4" t="s">
        <v>89</v>
      </c>
      <c r="E31" s="4" t="s">
        <v>41</v>
      </c>
      <c r="F31" s="4" t="s">
        <v>63</v>
      </c>
      <c r="G31" s="65">
        <f>G32</f>
        <v>714</v>
      </c>
    </row>
    <row r="32" spans="1:8" s="27" customFormat="1" ht="25.5" x14ac:dyDescent="0.2">
      <c r="A32" s="17" t="s">
        <v>306</v>
      </c>
      <c r="B32" s="4" t="s">
        <v>380</v>
      </c>
      <c r="C32" s="7"/>
      <c r="D32" s="4" t="s">
        <v>89</v>
      </c>
      <c r="E32" s="4" t="s">
        <v>41</v>
      </c>
      <c r="F32" s="4" t="s">
        <v>63</v>
      </c>
      <c r="G32" s="65">
        <f>G33+G34</f>
        <v>714</v>
      </c>
    </row>
    <row r="33" spans="1:8" s="27" customFormat="1" ht="25.5" x14ac:dyDescent="0.2">
      <c r="A33" s="11" t="s">
        <v>378</v>
      </c>
      <c r="B33" s="6" t="s">
        <v>380</v>
      </c>
      <c r="C33" s="6" t="s">
        <v>69</v>
      </c>
      <c r="D33" s="6" t="s">
        <v>89</v>
      </c>
      <c r="E33" s="6" t="s">
        <v>41</v>
      </c>
      <c r="F33" s="6" t="s">
        <v>63</v>
      </c>
      <c r="G33" s="63">
        <v>214</v>
      </c>
    </row>
    <row r="34" spans="1:8" s="27" customFormat="1" x14ac:dyDescent="0.2">
      <c r="A34" s="19" t="s">
        <v>97</v>
      </c>
      <c r="B34" s="6" t="s">
        <v>380</v>
      </c>
      <c r="C34" s="6" t="s">
        <v>70</v>
      </c>
      <c r="D34" s="6" t="s">
        <v>89</v>
      </c>
      <c r="E34" s="6" t="s">
        <v>41</v>
      </c>
      <c r="F34" s="6" t="s">
        <v>63</v>
      </c>
      <c r="G34" s="63">
        <v>500</v>
      </c>
    </row>
    <row r="35" spans="1:8" s="27" customFormat="1" ht="25.5" x14ac:dyDescent="0.2">
      <c r="A35" s="17" t="s">
        <v>381</v>
      </c>
      <c r="B35" s="4" t="s">
        <v>382</v>
      </c>
      <c r="C35" s="4"/>
      <c r="D35" s="4" t="s">
        <v>89</v>
      </c>
      <c r="E35" s="4" t="s">
        <v>41</v>
      </c>
      <c r="F35" s="4" t="s">
        <v>63</v>
      </c>
      <c r="G35" s="63">
        <f>G36</f>
        <v>0</v>
      </c>
    </row>
    <row r="36" spans="1:8" s="27" customFormat="1" ht="25.5" x14ac:dyDescent="0.2">
      <c r="A36" s="17" t="s">
        <v>306</v>
      </c>
      <c r="B36" s="4" t="s">
        <v>383</v>
      </c>
      <c r="C36" s="7"/>
      <c r="D36" s="4" t="s">
        <v>89</v>
      </c>
      <c r="E36" s="4" t="s">
        <v>41</v>
      </c>
      <c r="F36" s="4" t="s">
        <v>63</v>
      </c>
      <c r="G36" s="63">
        <f>G37</f>
        <v>0</v>
      </c>
    </row>
    <row r="37" spans="1:8" s="27" customFormat="1" ht="25.5" x14ac:dyDescent="0.2">
      <c r="A37" s="11" t="s">
        <v>378</v>
      </c>
      <c r="B37" s="6" t="s">
        <v>383</v>
      </c>
      <c r="C37" s="6" t="s">
        <v>69</v>
      </c>
      <c r="D37" s="6" t="s">
        <v>89</v>
      </c>
      <c r="E37" s="6" t="s">
        <v>41</v>
      </c>
      <c r="F37" s="6" t="s">
        <v>63</v>
      </c>
      <c r="G37" s="15">
        <v>0</v>
      </c>
    </row>
    <row r="38" spans="1:8" s="27" customFormat="1" ht="38.25" x14ac:dyDescent="0.2">
      <c r="A38" s="46" t="s">
        <v>15</v>
      </c>
      <c r="B38" s="4" t="s">
        <v>16</v>
      </c>
      <c r="C38" s="4"/>
      <c r="D38" s="4" t="s">
        <v>89</v>
      </c>
      <c r="E38" s="4" t="s">
        <v>41</v>
      </c>
      <c r="F38" s="4" t="s">
        <v>63</v>
      </c>
      <c r="G38" s="15">
        <f>G39</f>
        <v>50</v>
      </c>
    </row>
    <row r="39" spans="1:8" s="27" customFormat="1" ht="25.5" x14ac:dyDescent="0.2">
      <c r="A39" s="12" t="s">
        <v>94</v>
      </c>
      <c r="B39" s="4" t="s">
        <v>433</v>
      </c>
      <c r="C39" s="7"/>
      <c r="D39" s="4" t="s">
        <v>89</v>
      </c>
      <c r="E39" s="4" t="s">
        <v>41</v>
      </c>
      <c r="F39" s="4" t="s">
        <v>63</v>
      </c>
      <c r="G39" s="15">
        <f>G40</f>
        <v>50</v>
      </c>
    </row>
    <row r="40" spans="1:8" s="27" customFormat="1" ht="25.5" x14ac:dyDescent="0.2">
      <c r="A40" s="11" t="s">
        <v>378</v>
      </c>
      <c r="B40" s="6" t="s">
        <v>433</v>
      </c>
      <c r="C40" s="6" t="s">
        <v>69</v>
      </c>
      <c r="D40" s="6" t="s">
        <v>89</v>
      </c>
      <c r="E40" s="6" t="s">
        <v>41</v>
      </c>
      <c r="F40" s="6" t="s">
        <v>63</v>
      </c>
      <c r="G40" s="63">
        <v>50</v>
      </c>
    </row>
    <row r="41" spans="1:8" s="27" customFormat="1" ht="25.5" x14ac:dyDescent="0.2">
      <c r="A41" s="98" t="s">
        <v>436</v>
      </c>
      <c r="B41" s="4" t="s">
        <v>435</v>
      </c>
      <c r="C41" s="6"/>
      <c r="D41" s="4" t="s">
        <v>89</v>
      </c>
      <c r="E41" s="4" t="s">
        <v>41</v>
      </c>
      <c r="F41" s="4" t="s">
        <v>55</v>
      </c>
      <c r="G41" s="65">
        <f>G42</f>
        <v>100</v>
      </c>
    </row>
    <row r="42" spans="1:8" s="27" customFormat="1" ht="25.5" x14ac:dyDescent="0.2">
      <c r="A42" s="98" t="s">
        <v>306</v>
      </c>
      <c r="B42" s="4" t="s">
        <v>434</v>
      </c>
      <c r="C42" s="6"/>
      <c r="D42" s="4" t="s">
        <v>89</v>
      </c>
      <c r="E42" s="4" t="s">
        <v>41</v>
      </c>
      <c r="F42" s="4" t="s">
        <v>55</v>
      </c>
      <c r="G42" s="63">
        <f>G43</f>
        <v>100</v>
      </c>
    </row>
    <row r="43" spans="1:8" s="27" customFormat="1" ht="21.75" customHeight="1" x14ac:dyDescent="0.2">
      <c r="A43" s="102" t="s">
        <v>306</v>
      </c>
      <c r="B43" s="4" t="s">
        <v>434</v>
      </c>
      <c r="C43" s="6" t="s">
        <v>69</v>
      </c>
      <c r="D43" s="6" t="s">
        <v>89</v>
      </c>
      <c r="E43" s="6" t="s">
        <v>41</v>
      </c>
      <c r="F43" s="6" t="s">
        <v>55</v>
      </c>
      <c r="G43" s="63">
        <v>100</v>
      </c>
    </row>
    <row r="44" spans="1:8" s="27" customFormat="1" ht="38.25" x14ac:dyDescent="0.2">
      <c r="A44" s="58" t="s">
        <v>364</v>
      </c>
      <c r="B44" s="56" t="s">
        <v>100</v>
      </c>
      <c r="C44" s="56"/>
      <c r="D44" s="56"/>
      <c r="E44" s="56"/>
      <c r="F44" s="56"/>
      <c r="G44" s="74">
        <f>G45+G53+G61</f>
        <v>66265.523579999994</v>
      </c>
      <c r="H44" s="84"/>
    </row>
    <row r="45" spans="1:8" s="27" customFormat="1" ht="27" x14ac:dyDescent="0.25">
      <c r="A45" s="45" t="s">
        <v>0</v>
      </c>
      <c r="B45" s="7" t="s">
        <v>101</v>
      </c>
      <c r="C45" s="7"/>
      <c r="D45" s="7">
        <v>970</v>
      </c>
      <c r="E45" s="7" t="s">
        <v>41</v>
      </c>
      <c r="F45" s="7" t="s">
        <v>48</v>
      </c>
      <c r="G45" s="29">
        <f>G46</f>
        <v>10091.610700000001</v>
      </c>
    </row>
    <row r="46" spans="1:8" s="27" customFormat="1" ht="25.5" x14ac:dyDescent="0.2">
      <c r="A46" s="22" t="s">
        <v>103</v>
      </c>
      <c r="B46" s="4" t="s">
        <v>102</v>
      </c>
      <c r="C46" s="4"/>
      <c r="D46" s="4">
        <v>970</v>
      </c>
      <c r="E46" s="4" t="s">
        <v>41</v>
      </c>
      <c r="F46" s="4" t="s">
        <v>48</v>
      </c>
      <c r="G46" s="65">
        <f>G47</f>
        <v>10091.610700000001</v>
      </c>
    </row>
    <row r="47" spans="1:8" s="27" customFormat="1" ht="25.5" x14ac:dyDescent="0.2">
      <c r="A47" s="20" t="s">
        <v>81</v>
      </c>
      <c r="B47" s="4" t="s">
        <v>99</v>
      </c>
      <c r="C47" s="7"/>
      <c r="D47" s="4">
        <v>970</v>
      </c>
      <c r="E47" s="4" t="s">
        <v>41</v>
      </c>
      <c r="F47" s="4" t="s">
        <v>48</v>
      </c>
      <c r="G47" s="65">
        <f>G48+G49+G50+G51+G52</f>
        <v>10091.610700000001</v>
      </c>
    </row>
    <row r="48" spans="1:8" s="27" customFormat="1" ht="25.5" x14ac:dyDescent="0.2">
      <c r="A48" s="10" t="s">
        <v>104</v>
      </c>
      <c r="B48" s="6" t="s">
        <v>99</v>
      </c>
      <c r="C48" s="6" t="s">
        <v>65</v>
      </c>
      <c r="D48" s="6">
        <v>970</v>
      </c>
      <c r="E48" s="6" t="s">
        <v>41</v>
      </c>
      <c r="F48" s="6" t="s">
        <v>48</v>
      </c>
      <c r="G48" s="63">
        <v>6095.4</v>
      </c>
    </row>
    <row r="49" spans="1:7" s="27" customFormat="1" ht="38.25" x14ac:dyDescent="0.2">
      <c r="A49" s="10" t="s">
        <v>302</v>
      </c>
      <c r="B49" s="6" t="s">
        <v>99</v>
      </c>
      <c r="C49" s="6" t="s">
        <v>298</v>
      </c>
      <c r="D49" s="6">
        <v>970</v>
      </c>
      <c r="E49" s="6" t="s">
        <v>41</v>
      </c>
      <c r="F49" s="6" t="s">
        <v>48</v>
      </c>
      <c r="G49" s="63">
        <v>100</v>
      </c>
    </row>
    <row r="50" spans="1:7" s="27" customFormat="1" ht="38.25" x14ac:dyDescent="0.2">
      <c r="A50" s="10" t="s">
        <v>105</v>
      </c>
      <c r="B50" s="6" t="s">
        <v>99</v>
      </c>
      <c r="C50" s="6" t="s">
        <v>98</v>
      </c>
      <c r="D50" s="6">
        <v>970</v>
      </c>
      <c r="E50" s="6" t="s">
        <v>41</v>
      </c>
      <c r="F50" s="6" t="s">
        <v>48</v>
      </c>
      <c r="G50" s="63">
        <v>1840.8</v>
      </c>
    </row>
    <row r="51" spans="1:7" s="27" customFormat="1" ht="25.5" x14ac:dyDescent="0.2">
      <c r="A51" s="10" t="s">
        <v>66</v>
      </c>
      <c r="B51" s="6" t="s">
        <v>99</v>
      </c>
      <c r="C51" s="6" t="s">
        <v>67</v>
      </c>
      <c r="D51" s="6">
        <v>970</v>
      </c>
      <c r="E51" s="6" t="s">
        <v>41</v>
      </c>
      <c r="F51" s="6" t="s">
        <v>48</v>
      </c>
      <c r="G51" s="63">
        <v>1613</v>
      </c>
    </row>
    <row r="52" spans="1:7" s="27" customFormat="1" ht="25.5" x14ac:dyDescent="0.2">
      <c r="A52" s="10" t="s">
        <v>68</v>
      </c>
      <c r="B52" s="6" t="s">
        <v>99</v>
      </c>
      <c r="C52" s="6" t="s">
        <v>69</v>
      </c>
      <c r="D52" s="6">
        <v>970</v>
      </c>
      <c r="E52" s="6" t="s">
        <v>41</v>
      </c>
      <c r="F52" s="6" t="s">
        <v>48</v>
      </c>
      <c r="G52" s="63">
        <v>442.41070000000002</v>
      </c>
    </row>
    <row r="53" spans="1:7" s="27" customFormat="1" ht="27" x14ac:dyDescent="0.2">
      <c r="A53" s="23" t="s">
        <v>246</v>
      </c>
      <c r="B53" s="7" t="s">
        <v>106</v>
      </c>
      <c r="C53" s="7"/>
      <c r="D53" s="7">
        <v>970</v>
      </c>
      <c r="E53" s="7" t="s">
        <v>60</v>
      </c>
      <c r="F53" s="7" t="s">
        <v>41</v>
      </c>
      <c r="G53" s="64">
        <f>G54</f>
        <v>56166.931210000002</v>
      </c>
    </row>
    <row r="54" spans="1:7" s="27" customFormat="1" ht="25.5" x14ac:dyDescent="0.2">
      <c r="A54" s="12" t="s">
        <v>107</v>
      </c>
      <c r="B54" s="4" t="s">
        <v>108</v>
      </c>
      <c r="C54" s="4"/>
      <c r="D54" s="4">
        <v>970</v>
      </c>
      <c r="E54" s="4" t="s">
        <v>60</v>
      </c>
      <c r="F54" s="4" t="s">
        <v>41</v>
      </c>
      <c r="G54" s="65">
        <f>G55+G57+G59</f>
        <v>56166.931210000002</v>
      </c>
    </row>
    <row r="55" spans="1:7" s="27" customFormat="1" ht="25.5" x14ac:dyDescent="0.2">
      <c r="A55" s="12" t="s">
        <v>61</v>
      </c>
      <c r="B55" s="4" t="s">
        <v>110</v>
      </c>
      <c r="C55" s="4"/>
      <c r="D55" s="4">
        <v>970</v>
      </c>
      <c r="E55" s="4" t="s">
        <v>60</v>
      </c>
      <c r="F55" s="4" t="s">
        <v>41</v>
      </c>
      <c r="G55" s="65">
        <f>SUM(G56)</f>
        <v>23391.200000000001</v>
      </c>
    </row>
    <row r="56" spans="1:7" s="27" customFormat="1" x14ac:dyDescent="0.2">
      <c r="A56" s="14" t="s">
        <v>85</v>
      </c>
      <c r="B56" s="6" t="s">
        <v>110</v>
      </c>
      <c r="C56" s="6" t="s">
        <v>77</v>
      </c>
      <c r="D56" s="6">
        <v>970</v>
      </c>
      <c r="E56" s="6" t="s">
        <v>60</v>
      </c>
      <c r="F56" s="6" t="s">
        <v>41</v>
      </c>
      <c r="G56" s="63">
        <v>23391.200000000001</v>
      </c>
    </row>
    <row r="57" spans="1:7" s="27" customFormat="1" ht="25.5" x14ac:dyDescent="0.2">
      <c r="A57" s="77" t="s">
        <v>441</v>
      </c>
      <c r="B57" s="4" t="s">
        <v>437</v>
      </c>
      <c r="C57" s="4"/>
      <c r="D57" s="4" t="s">
        <v>438</v>
      </c>
      <c r="E57" s="4" t="s">
        <v>60</v>
      </c>
      <c r="F57" s="4" t="s">
        <v>55</v>
      </c>
      <c r="G57" s="65">
        <f>G58</f>
        <v>32654.13121</v>
      </c>
    </row>
    <row r="58" spans="1:7" s="27" customFormat="1" x14ac:dyDescent="0.2">
      <c r="A58" s="95" t="s">
        <v>97</v>
      </c>
      <c r="B58" s="6" t="s">
        <v>437</v>
      </c>
      <c r="C58" s="6" t="s">
        <v>70</v>
      </c>
      <c r="D58" s="6" t="s">
        <v>438</v>
      </c>
      <c r="E58" s="6" t="s">
        <v>60</v>
      </c>
      <c r="F58" s="6" t="s">
        <v>55</v>
      </c>
      <c r="G58" s="63">
        <v>32654.13121</v>
      </c>
    </row>
    <row r="59" spans="1:7" s="27" customFormat="1" ht="25.5" x14ac:dyDescent="0.2">
      <c r="A59" s="101" t="s">
        <v>84</v>
      </c>
      <c r="B59" s="4" t="s">
        <v>109</v>
      </c>
      <c r="C59" s="4"/>
      <c r="D59" s="4">
        <v>970</v>
      </c>
      <c r="E59" s="4" t="s">
        <v>60</v>
      </c>
      <c r="F59" s="4" t="s">
        <v>41</v>
      </c>
      <c r="G59" s="65">
        <f>SUM(G60)</f>
        <v>121.6</v>
      </c>
    </row>
    <row r="60" spans="1:7" s="27" customFormat="1" x14ac:dyDescent="0.2">
      <c r="A60" s="14" t="s">
        <v>85</v>
      </c>
      <c r="B60" s="6" t="s">
        <v>109</v>
      </c>
      <c r="C60" s="6" t="s">
        <v>77</v>
      </c>
      <c r="D60" s="6">
        <v>970</v>
      </c>
      <c r="E60" s="6" t="s">
        <v>60</v>
      </c>
      <c r="F60" s="6" t="s">
        <v>41</v>
      </c>
      <c r="G60" s="63">
        <v>121.6</v>
      </c>
    </row>
    <row r="61" spans="1:7" s="27" customFormat="1" ht="13.5" x14ac:dyDescent="0.25">
      <c r="A61" s="44" t="s">
        <v>384</v>
      </c>
      <c r="B61" s="7" t="s">
        <v>388</v>
      </c>
      <c r="C61" s="6"/>
      <c r="D61" s="7">
        <v>970</v>
      </c>
      <c r="E61" s="7" t="s">
        <v>63</v>
      </c>
      <c r="F61" s="7" t="s">
        <v>41</v>
      </c>
      <c r="G61" s="87">
        <f>G62</f>
        <v>6.9816700000000003</v>
      </c>
    </row>
    <row r="62" spans="1:7" s="27" customFormat="1" ht="25.5" x14ac:dyDescent="0.2">
      <c r="A62" s="13" t="s">
        <v>385</v>
      </c>
      <c r="B62" s="4" t="s">
        <v>389</v>
      </c>
      <c r="C62" s="6"/>
      <c r="D62" s="4">
        <v>970</v>
      </c>
      <c r="E62" s="4" t="s">
        <v>63</v>
      </c>
      <c r="F62" s="4" t="s">
        <v>41</v>
      </c>
      <c r="G62" s="63">
        <f>G63</f>
        <v>6.9816700000000003</v>
      </c>
    </row>
    <row r="63" spans="1:7" s="27" customFormat="1" x14ac:dyDescent="0.2">
      <c r="A63" s="13" t="s">
        <v>386</v>
      </c>
      <c r="B63" s="4" t="s">
        <v>390</v>
      </c>
      <c r="C63" s="6"/>
      <c r="D63" s="4">
        <v>970</v>
      </c>
      <c r="E63" s="4" t="s">
        <v>63</v>
      </c>
      <c r="F63" s="4" t="s">
        <v>41</v>
      </c>
      <c r="G63" s="63">
        <f>G64</f>
        <v>6.9816700000000003</v>
      </c>
    </row>
    <row r="64" spans="1:7" s="27" customFormat="1" x14ac:dyDescent="0.2">
      <c r="A64" s="85" t="s">
        <v>387</v>
      </c>
      <c r="B64" s="6" t="s">
        <v>390</v>
      </c>
      <c r="C64" s="6" t="s">
        <v>391</v>
      </c>
      <c r="D64" s="4">
        <v>970</v>
      </c>
      <c r="E64" s="4" t="s">
        <v>63</v>
      </c>
      <c r="F64" s="4" t="s">
        <v>41</v>
      </c>
      <c r="G64" s="63">
        <v>6.9816700000000003</v>
      </c>
    </row>
    <row r="65" spans="1:8" s="27" customFormat="1" ht="38.25" x14ac:dyDescent="0.2">
      <c r="A65" s="55" t="s">
        <v>365</v>
      </c>
      <c r="B65" s="56" t="s">
        <v>202</v>
      </c>
      <c r="C65" s="56"/>
      <c r="D65" s="56"/>
      <c r="E65" s="56"/>
      <c r="F65" s="56"/>
      <c r="G65" s="74">
        <f>G66+G69+G71</f>
        <v>4853</v>
      </c>
      <c r="H65" s="84"/>
    </row>
    <row r="66" spans="1:8" s="27" customFormat="1" ht="28.5" customHeight="1" x14ac:dyDescent="0.2">
      <c r="A66" s="68" t="s">
        <v>308</v>
      </c>
      <c r="B66" s="4" t="s">
        <v>307</v>
      </c>
      <c r="C66" s="4"/>
      <c r="D66" s="4">
        <v>968</v>
      </c>
      <c r="E66" s="4" t="s">
        <v>41</v>
      </c>
      <c r="F66" s="4" t="s">
        <v>63</v>
      </c>
      <c r="G66" s="5">
        <f>G67</f>
        <v>108</v>
      </c>
    </row>
    <row r="67" spans="1:8" s="27" customFormat="1" ht="27" customHeight="1" x14ac:dyDescent="0.2">
      <c r="A67" s="77" t="s">
        <v>306</v>
      </c>
      <c r="B67" s="4" t="s">
        <v>305</v>
      </c>
      <c r="C67" s="4"/>
      <c r="D67" s="4">
        <v>968</v>
      </c>
      <c r="E67" s="4" t="s">
        <v>41</v>
      </c>
      <c r="F67" s="4" t="s">
        <v>63</v>
      </c>
      <c r="G67" s="65">
        <f>G68</f>
        <v>108</v>
      </c>
    </row>
    <row r="68" spans="1:8" s="27" customFormat="1" ht="25.5" x14ac:dyDescent="0.2">
      <c r="A68" s="100" t="s">
        <v>68</v>
      </c>
      <c r="B68" s="6" t="s">
        <v>305</v>
      </c>
      <c r="C68" s="6" t="s">
        <v>69</v>
      </c>
      <c r="D68" s="6">
        <v>968</v>
      </c>
      <c r="E68" s="6" t="s">
        <v>41</v>
      </c>
      <c r="F68" s="6" t="s">
        <v>63</v>
      </c>
      <c r="G68" s="63">
        <v>108</v>
      </c>
    </row>
    <row r="69" spans="1:8" s="27" customFormat="1" ht="51" x14ac:dyDescent="0.2">
      <c r="A69" s="94" t="s">
        <v>442</v>
      </c>
      <c r="B69" s="4" t="s">
        <v>439</v>
      </c>
      <c r="C69" s="6"/>
      <c r="D69" s="4" t="s">
        <v>89</v>
      </c>
      <c r="E69" s="4" t="s">
        <v>43</v>
      </c>
      <c r="F69" s="4" t="s">
        <v>59</v>
      </c>
      <c r="G69" s="65">
        <f>G70</f>
        <v>262</v>
      </c>
    </row>
    <row r="70" spans="1:8" s="27" customFormat="1" x14ac:dyDescent="0.2">
      <c r="A70" s="100" t="s">
        <v>444</v>
      </c>
      <c r="B70" s="6" t="s">
        <v>439</v>
      </c>
      <c r="C70" s="6" t="s">
        <v>69</v>
      </c>
      <c r="D70" s="6" t="s">
        <v>89</v>
      </c>
      <c r="E70" s="6" t="s">
        <v>43</v>
      </c>
      <c r="F70" s="6" t="s">
        <v>59</v>
      </c>
      <c r="G70" s="63">
        <v>262</v>
      </c>
    </row>
    <row r="71" spans="1:8" s="27" customFormat="1" ht="38.25" x14ac:dyDescent="0.2">
      <c r="A71" s="94" t="s">
        <v>443</v>
      </c>
      <c r="B71" s="4" t="s">
        <v>440</v>
      </c>
      <c r="C71" s="6"/>
      <c r="D71" s="4" t="s">
        <v>89</v>
      </c>
      <c r="E71" s="4" t="s">
        <v>43</v>
      </c>
      <c r="F71" s="4" t="s">
        <v>59</v>
      </c>
      <c r="G71" s="65">
        <f>G72</f>
        <v>4483</v>
      </c>
    </row>
    <row r="72" spans="1:8" s="27" customFormat="1" x14ac:dyDescent="0.2">
      <c r="A72" s="100" t="s">
        <v>277</v>
      </c>
      <c r="B72" s="6" t="s">
        <v>440</v>
      </c>
      <c r="C72" s="6" t="s">
        <v>80</v>
      </c>
      <c r="D72" s="6" t="s">
        <v>89</v>
      </c>
      <c r="E72" s="6" t="s">
        <v>43</v>
      </c>
      <c r="F72" s="6" t="s">
        <v>59</v>
      </c>
      <c r="G72" s="63">
        <v>4483</v>
      </c>
    </row>
    <row r="73" spans="1:8" s="27" customFormat="1" ht="51" x14ac:dyDescent="0.2">
      <c r="A73" s="58" t="s">
        <v>423</v>
      </c>
      <c r="B73" s="56" t="s">
        <v>112</v>
      </c>
      <c r="C73" s="56"/>
      <c r="D73" s="56"/>
      <c r="E73" s="56"/>
      <c r="F73" s="56"/>
      <c r="G73" s="74">
        <f>G74+G90+G94</f>
        <v>193125.41559999998</v>
      </c>
      <c r="H73" s="108"/>
    </row>
    <row r="74" spans="1:8" s="27" customFormat="1" ht="40.5" x14ac:dyDescent="0.25">
      <c r="A74" s="45" t="s">
        <v>1</v>
      </c>
      <c r="B74" s="7" t="s">
        <v>113</v>
      </c>
      <c r="C74" s="7"/>
      <c r="D74" s="7" t="s">
        <v>95</v>
      </c>
      <c r="E74" s="7" t="s">
        <v>41</v>
      </c>
      <c r="F74" s="7" t="s">
        <v>63</v>
      </c>
      <c r="G74" s="29">
        <f>G75+G83</f>
        <v>8018.4914100000005</v>
      </c>
    </row>
    <row r="75" spans="1:8" s="27" customFormat="1" ht="38.25" x14ac:dyDescent="0.2">
      <c r="A75" s="22" t="s">
        <v>213</v>
      </c>
      <c r="B75" s="4" t="s">
        <v>33</v>
      </c>
      <c r="C75" s="4"/>
      <c r="D75" s="4" t="s">
        <v>95</v>
      </c>
      <c r="E75" s="4" t="s">
        <v>41</v>
      </c>
      <c r="F75" s="4" t="s">
        <v>63</v>
      </c>
      <c r="G75" s="5">
        <f>G76+G80</f>
        <v>6505.1</v>
      </c>
    </row>
    <row r="76" spans="1:8" s="27" customFormat="1" ht="25.5" x14ac:dyDescent="0.2">
      <c r="A76" s="20" t="s">
        <v>81</v>
      </c>
      <c r="B76" s="4" t="s">
        <v>172</v>
      </c>
      <c r="C76" s="7"/>
      <c r="D76" s="4" t="s">
        <v>95</v>
      </c>
      <c r="E76" s="4" t="s">
        <v>41</v>
      </c>
      <c r="F76" s="4" t="s">
        <v>63</v>
      </c>
      <c r="G76" s="65">
        <f>SUM(G77:G79)</f>
        <v>6234.7000000000007</v>
      </c>
    </row>
    <row r="77" spans="1:8" s="27" customFormat="1" ht="25.5" x14ac:dyDescent="0.2">
      <c r="A77" s="10" t="s">
        <v>104</v>
      </c>
      <c r="B77" s="6" t="s">
        <v>172</v>
      </c>
      <c r="C77" s="6" t="s">
        <v>65</v>
      </c>
      <c r="D77" s="6" t="s">
        <v>95</v>
      </c>
      <c r="E77" s="6" t="s">
        <v>41</v>
      </c>
      <c r="F77" s="6" t="s">
        <v>63</v>
      </c>
      <c r="G77" s="63">
        <v>4778.6000000000004</v>
      </c>
    </row>
    <row r="78" spans="1:8" s="27" customFormat="1" ht="38.25" x14ac:dyDescent="0.2">
      <c r="A78" s="10" t="s">
        <v>302</v>
      </c>
      <c r="B78" s="6" t="s">
        <v>172</v>
      </c>
      <c r="C78" s="6" t="s">
        <v>298</v>
      </c>
      <c r="D78" s="6" t="s">
        <v>95</v>
      </c>
      <c r="E78" s="6" t="s">
        <v>41</v>
      </c>
      <c r="F78" s="6" t="s">
        <v>63</v>
      </c>
      <c r="G78" s="63">
        <v>13</v>
      </c>
    </row>
    <row r="79" spans="1:8" s="27" customFormat="1" ht="38.25" x14ac:dyDescent="0.2">
      <c r="A79" s="10" t="s">
        <v>105</v>
      </c>
      <c r="B79" s="6" t="s">
        <v>172</v>
      </c>
      <c r="C79" s="6" t="s">
        <v>98</v>
      </c>
      <c r="D79" s="6" t="s">
        <v>95</v>
      </c>
      <c r="E79" s="6" t="s">
        <v>41</v>
      </c>
      <c r="F79" s="6" t="s">
        <v>63</v>
      </c>
      <c r="G79" s="63">
        <v>1443.1</v>
      </c>
    </row>
    <row r="80" spans="1:8" s="27" customFormat="1" ht="18" customHeight="1" x14ac:dyDescent="0.2">
      <c r="A80" s="12" t="s">
        <v>210</v>
      </c>
      <c r="B80" s="4" t="s">
        <v>32</v>
      </c>
      <c r="C80" s="4"/>
      <c r="D80" s="4" t="s">
        <v>95</v>
      </c>
      <c r="E80" s="4" t="s">
        <v>41</v>
      </c>
      <c r="F80" s="4" t="s">
        <v>63</v>
      </c>
      <c r="G80" s="65">
        <f>SUM(G81:G82)</f>
        <v>270.39999999999998</v>
      </c>
    </row>
    <row r="81" spans="1:7" s="27" customFormat="1" ht="25.5" x14ac:dyDescent="0.2">
      <c r="A81" s="10" t="s">
        <v>66</v>
      </c>
      <c r="B81" s="6" t="s">
        <v>275</v>
      </c>
      <c r="C81" s="6" t="s">
        <v>67</v>
      </c>
      <c r="D81" s="6" t="s">
        <v>95</v>
      </c>
      <c r="E81" s="6" t="s">
        <v>41</v>
      </c>
      <c r="F81" s="6" t="s">
        <v>63</v>
      </c>
      <c r="G81" s="63">
        <v>205.4</v>
      </c>
    </row>
    <row r="82" spans="1:7" s="27" customFormat="1" ht="25.5" x14ac:dyDescent="0.2">
      <c r="A82" s="10" t="s">
        <v>68</v>
      </c>
      <c r="B82" s="6" t="s">
        <v>275</v>
      </c>
      <c r="C82" s="6" t="s">
        <v>69</v>
      </c>
      <c r="D82" s="6" t="s">
        <v>95</v>
      </c>
      <c r="E82" s="6" t="s">
        <v>41</v>
      </c>
      <c r="F82" s="6" t="s">
        <v>63</v>
      </c>
      <c r="G82" s="63">
        <v>65</v>
      </c>
    </row>
    <row r="83" spans="1:7" s="27" customFormat="1" ht="38.25" x14ac:dyDescent="0.2">
      <c r="A83" s="22" t="s">
        <v>214</v>
      </c>
      <c r="B83" s="4" t="s">
        <v>29</v>
      </c>
      <c r="C83" s="4"/>
      <c r="D83" s="4">
        <v>971</v>
      </c>
      <c r="E83" s="4" t="s">
        <v>41</v>
      </c>
      <c r="F83" s="4" t="s">
        <v>63</v>
      </c>
      <c r="G83" s="5">
        <f>G84+G88+G86</f>
        <v>1513.3914100000002</v>
      </c>
    </row>
    <row r="84" spans="1:7" s="27" customFormat="1" ht="38.25" x14ac:dyDescent="0.2">
      <c r="A84" s="12" t="s">
        <v>115</v>
      </c>
      <c r="B84" s="4" t="s">
        <v>173</v>
      </c>
      <c r="C84" s="4"/>
      <c r="D84" s="4">
        <v>971</v>
      </c>
      <c r="E84" s="4" t="s">
        <v>41</v>
      </c>
      <c r="F84" s="4" t="s">
        <v>63</v>
      </c>
      <c r="G84" s="5">
        <f>SUM(G85:G85)</f>
        <v>580</v>
      </c>
    </row>
    <row r="85" spans="1:7" s="27" customFormat="1" ht="25.5" x14ac:dyDescent="0.2">
      <c r="A85" s="10" t="s">
        <v>68</v>
      </c>
      <c r="B85" s="6" t="s">
        <v>173</v>
      </c>
      <c r="C85" s="6" t="s">
        <v>69</v>
      </c>
      <c r="D85" s="6">
        <v>971</v>
      </c>
      <c r="E85" s="6" t="s">
        <v>41</v>
      </c>
      <c r="F85" s="6" t="s">
        <v>63</v>
      </c>
      <c r="G85" s="63">
        <v>580</v>
      </c>
    </row>
    <row r="86" spans="1:7" s="27" customFormat="1" ht="25.5" x14ac:dyDescent="0.2">
      <c r="A86" s="13" t="s">
        <v>499</v>
      </c>
      <c r="B86" s="4" t="s">
        <v>500</v>
      </c>
      <c r="C86" s="4"/>
      <c r="D86" s="4">
        <v>971</v>
      </c>
      <c r="E86" s="4" t="s">
        <v>41</v>
      </c>
      <c r="F86" s="4" t="s">
        <v>63</v>
      </c>
      <c r="G86" s="63">
        <f>G87</f>
        <v>243.34640999999999</v>
      </c>
    </row>
    <row r="87" spans="1:7" s="27" customFormat="1" ht="25.5" x14ac:dyDescent="0.2">
      <c r="A87" s="10" t="s">
        <v>68</v>
      </c>
      <c r="B87" s="6" t="s">
        <v>500</v>
      </c>
      <c r="C87" s="6" t="s">
        <v>69</v>
      </c>
      <c r="D87" s="6">
        <v>971</v>
      </c>
      <c r="E87" s="6" t="s">
        <v>41</v>
      </c>
      <c r="F87" s="6" t="s">
        <v>63</v>
      </c>
      <c r="G87" s="63">
        <v>243.34640999999999</v>
      </c>
    </row>
    <row r="88" spans="1:7" s="27" customFormat="1" ht="25.5" x14ac:dyDescent="0.2">
      <c r="A88" s="94" t="s">
        <v>445</v>
      </c>
      <c r="B88" s="78" t="s">
        <v>446</v>
      </c>
      <c r="C88" s="78"/>
      <c r="D88" s="78" t="s">
        <v>95</v>
      </c>
      <c r="E88" s="78" t="s">
        <v>43</v>
      </c>
      <c r="F88" s="78" t="s">
        <v>59</v>
      </c>
      <c r="G88" s="65">
        <v>690.04499999999996</v>
      </c>
    </row>
    <row r="89" spans="1:7" s="27" customFormat="1" ht="25.5" x14ac:dyDescent="0.2">
      <c r="A89" s="100" t="s">
        <v>68</v>
      </c>
      <c r="B89" s="75" t="s">
        <v>446</v>
      </c>
      <c r="C89" s="75" t="s">
        <v>69</v>
      </c>
      <c r="D89" s="75" t="s">
        <v>95</v>
      </c>
      <c r="E89" s="75" t="s">
        <v>43</v>
      </c>
      <c r="F89" s="75" t="s">
        <v>59</v>
      </c>
      <c r="G89" s="63">
        <v>690.04499999999996</v>
      </c>
    </row>
    <row r="90" spans="1:7" s="27" customFormat="1" ht="25.5" x14ac:dyDescent="0.2">
      <c r="A90" s="43" t="s">
        <v>2</v>
      </c>
      <c r="B90" s="8" t="s">
        <v>185</v>
      </c>
      <c r="C90" s="8"/>
      <c r="D90" s="8" t="s">
        <v>95</v>
      </c>
      <c r="E90" s="8" t="s">
        <v>43</v>
      </c>
      <c r="F90" s="8" t="s">
        <v>59</v>
      </c>
      <c r="G90" s="35">
        <f>G91</f>
        <v>320</v>
      </c>
    </row>
    <row r="91" spans="1:7" s="27" customFormat="1" ht="76.5" x14ac:dyDescent="0.2">
      <c r="A91" s="18" t="s">
        <v>215</v>
      </c>
      <c r="B91" s="4" t="s">
        <v>186</v>
      </c>
      <c r="C91" s="4"/>
      <c r="D91" s="4" t="s">
        <v>95</v>
      </c>
      <c r="E91" s="4" t="s">
        <v>43</v>
      </c>
      <c r="F91" s="4" t="s">
        <v>59</v>
      </c>
      <c r="G91" s="5">
        <f>G92</f>
        <v>320</v>
      </c>
    </row>
    <row r="92" spans="1:7" s="27" customFormat="1" ht="25.5" x14ac:dyDescent="0.2">
      <c r="A92" s="18" t="s">
        <v>14</v>
      </c>
      <c r="B92" s="4" t="s">
        <v>276</v>
      </c>
      <c r="C92" s="4"/>
      <c r="D92" s="4" t="s">
        <v>95</v>
      </c>
      <c r="E92" s="4" t="s">
        <v>43</v>
      </c>
      <c r="F92" s="4" t="s">
        <v>59</v>
      </c>
      <c r="G92" s="5">
        <f>G93</f>
        <v>320</v>
      </c>
    </row>
    <row r="93" spans="1:7" s="27" customFormat="1" ht="25.5" x14ac:dyDescent="0.2">
      <c r="A93" s="10" t="s">
        <v>68</v>
      </c>
      <c r="B93" s="6" t="s">
        <v>276</v>
      </c>
      <c r="C93" s="6" t="s">
        <v>69</v>
      </c>
      <c r="D93" s="6" t="s">
        <v>95</v>
      </c>
      <c r="E93" s="6" t="s">
        <v>43</v>
      </c>
      <c r="F93" s="6" t="s">
        <v>59</v>
      </c>
      <c r="G93" s="63">
        <v>320</v>
      </c>
    </row>
    <row r="94" spans="1:7" s="27" customFormat="1" ht="25.5" x14ac:dyDescent="0.2">
      <c r="A94" s="83" t="s">
        <v>322</v>
      </c>
      <c r="B94" s="8" t="s">
        <v>323</v>
      </c>
      <c r="C94" s="8"/>
      <c r="D94" s="8" t="s">
        <v>89</v>
      </c>
      <c r="E94" s="8" t="s">
        <v>43</v>
      </c>
      <c r="F94" s="8" t="s">
        <v>46</v>
      </c>
      <c r="G94" s="35">
        <f>G95</f>
        <v>184786.92418999999</v>
      </c>
    </row>
    <row r="95" spans="1:7" s="82" customFormat="1" ht="25.5" x14ac:dyDescent="0.25">
      <c r="A95" s="13" t="s">
        <v>321</v>
      </c>
      <c r="B95" s="4" t="s">
        <v>320</v>
      </c>
      <c r="C95" s="4"/>
      <c r="D95" s="4" t="s">
        <v>89</v>
      </c>
      <c r="E95" s="4" t="s">
        <v>43</v>
      </c>
      <c r="F95" s="4" t="s">
        <v>46</v>
      </c>
      <c r="G95" s="5">
        <f>G96+G100</f>
        <v>184786.92418999999</v>
      </c>
    </row>
    <row r="96" spans="1:7" s="82" customFormat="1" ht="25.5" x14ac:dyDescent="0.25">
      <c r="A96" s="13" t="s">
        <v>321</v>
      </c>
      <c r="B96" s="4" t="s">
        <v>324</v>
      </c>
      <c r="C96" s="6"/>
      <c r="D96" s="6"/>
      <c r="E96" s="6"/>
      <c r="F96" s="6"/>
      <c r="G96" s="5">
        <f>G97</f>
        <v>20322.654190000001</v>
      </c>
    </row>
    <row r="97" spans="1:8" s="26" customFormat="1" ht="25.5" x14ac:dyDescent="0.2">
      <c r="A97" s="13" t="s">
        <v>321</v>
      </c>
      <c r="B97" s="4" t="s">
        <v>324</v>
      </c>
      <c r="C97" s="4"/>
      <c r="D97" s="4" t="s">
        <v>95</v>
      </c>
      <c r="E97" s="4" t="s">
        <v>43</v>
      </c>
      <c r="F97" s="4" t="s">
        <v>46</v>
      </c>
      <c r="G97" s="5">
        <f>SUM(G98:G99)</f>
        <v>20322.654190000001</v>
      </c>
    </row>
    <row r="98" spans="1:8" s="26" customFormat="1" ht="63.75" customHeight="1" x14ac:dyDescent="0.2">
      <c r="A98" s="10" t="s">
        <v>447</v>
      </c>
      <c r="B98" s="6" t="s">
        <v>448</v>
      </c>
      <c r="C98" s="6" t="s">
        <v>69</v>
      </c>
      <c r="D98" s="6" t="s">
        <v>449</v>
      </c>
      <c r="E98" s="6" t="s">
        <v>43</v>
      </c>
      <c r="F98" s="6" t="s">
        <v>46</v>
      </c>
      <c r="G98" s="63">
        <v>4750</v>
      </c>
    </row>
    <row r="99" spans="1:8" x14ac:dyDescent="0.2">
      <c r="A99" s="10" t="s">
        <v>97</v>
      </c>
      <c r="B99" s="6" t="s">
        <v>324</v>
      </c>
      <c r="C99" s="6" t="s">
        <v>70</v>
      </c>
      <c r="D99" s="6" t="s">
        <v>95</v>
      </c>
      <c r="E99" s="6" t="s">
        <v>43</v>
      </c>
      <c r="F99" s="6" t="s">
        <v>46</v>
      </c>
      <c r="G99" s="63">
        <v>15572.654189999999</v>
      </c>
    </row>
    <row r="100" spans="1:8" s="82" customFormat="1" ht="38.25" x14ac:dyDescent="0.25">
      <c r="A100" s="13" t="s">
        <v>291</v>
      </c>
      <c r="B100" s="4" t="s">
        <v>319</v>
      </c>
      <c r="C100" s="4"/>
      <c r="D100" s="4" t="s">
        <v>89</v>
      </c>
      <c r="E100" s="4" t="s">
        <v>43</v>
      </c>
      <c r="F100" s="4" t="s">
        <v>46</v>
      </c>
      <c r="G100" s="65">
        <f>G101+G102+G103</f>
        <v>164464.26999999999</v>
      </c>
    </row>
    <row r="101" spans="1:8" s="82" customFormat="1" ht="39.75" customHeight="1" x14ac:dyDescent="0.25">
      <c r="A101" s="10" t="s">
        <v>359</v>
      </c>
      <c r="B101" s="6" t="s">
        <v>319</v>
      </c>
      <c r="C101" s="6" t="s">
        <v>358</v>
      </c>
      <c r="D101" s="6" t="s">
        <v>89</v>
      </c>
      <c r="E101" s="6" t="s">
        <v>43</v>
      </c>
      <c r="F101" s="6" t="s">
        <v>46</v>
      </c>
      <c r="G101" s="63">
        <v>77319.59</v>
      </c>
    </row>
    <row r="102" spans="1:8" s="82" customFormat="1" ht="13.5" x14ac:dyDescent="0.25">
      <c r="A102" s="10" t="s">
        <v>97</v>
      </c>
      <c r="B102" s="6" t="s">
        <v>319</v>
      </c>
      <c r="C102" s="6" t="s">
        <v>70</v>
      </c>
      <c r="D102" s="6" t="s">
        <v>95</v>
      </c>
      <c r="E102" s="6" t="s">
        <v>43</v>
      </c>
      <c r="F102" s="6" t="s">
        <v>46</v>
      </c>
      <c r="G102" s="63">
        <v>735.98</v>
      </c>
    </row>
    <row r="103" spans="1:8" s="82" customFormat="1" ht="13.5" x14ac:dyDescent="0.25">
      <c r="A103" s="10" t="s">
        <v>97</v>
      </c>
      <c r="B103" s="6" t="s">
        <v>319</v>
      </c>
      <c r="C103" s="6" t="s">
        <v>70</v>
      </c>
      <c r="D103" s="6" t="s">
        <v>449</v>
      </c>
      <c r="E103" s="6" t="s">
        <v>43</v>
      </c>
      <c r="F103" s="6" t="s">
        <v>46</v>
      </c>
      <c r="G103" s="63">
        <v>86408.7</v>
      </c>
    </row>
    <row r="104" spans="1:8" s="27" customFormat="1" ht="38.25" x14ac:dyDescent="0.2">
      <c r="A104" s="55" t="s">
        <v>366</v>
      </c>
      <c r="B104" s="56" t="s">
        <v>114</v>
      </c>
      <c r="C104" s="56"/>
      <c r="D104" s="56"/>
      <c r="E104" s="56"/>
      <c r="F104" s="56"/>
      <c r="G104" s="74">
        <f>G105</f>
        <v>135</v>
      </c>
      <c r="H104" s="84"/>
    </row>
    <row r="105" spans="1:8" s="27" customFormat="1" ht="38.25" x14ac:dyDescent="0.2">
      <c r="A105" s="18" t="s">
        <v>28</v>
      </c>
      <c r="B105" s="4" t="s">
        <v>203</v>
      </c>
      <c r="C105" s="4"/>
      <c r="D105" s="4">
        <v>968</v>
      </c>
      <c r="E105" s="4" t="s">
        <v>41</v>
      </c>
      <c r="F105" s="4" t="s">
        <v>63</v>
      </c>
      <c r="G105" s="5">
        <f>G106</f>
        <v>135</v>
      </c>
    </row>
    <row r="106" spans="1:8" s="27" customFormat="1" ht="25.5" x14ac:dyDescent="0.2">
      <c r="A106" s="12" t="s">
        <v>94</v>
      </c>
      <c r="B106" s="4" t="s">
        <v>204</v>
      </c>
      <c r="C106" s="7"/>
      <c r="D106" s="4">
        <v>968</v>
      </c>
      <c r="E106" s="4" t="s">
        <v>41</v>
      </c>
      <c r="F106" s="4" t="s">
        <v>63</v>
      </c>
      <c r="G106" s="65">
        <f>G107+G108</f>
        <v>135</v>
      </c>
    </row>
    <row r="107" spans="1:8" s="27" customFormat="1" ht="25.5" x14ac:dyDescent="0.2">
      <c r="A107" s="51" t="s">
        <v>68</v>
      </c>
      <c r="B107" s="6" t="s">
        <v>204</v>
      </c>
      <c r="C107" s="6" t="s">
        <v>69</v>
      </c>
      <c r="D107" s="6">
        <v>968</v>
      </c>
      <c r="E107" s="6" t="s">
        <v>41</v>
      </c>
      <c r="F107" s="6" t="s">
        <v>63</v>
      </c>
      <c r="G107" s="63">
        <v>125</v>
      </c>
    </row>
    <row r="108" spans="1:8" s="27" customFormat="1" x14ac:dyDescent="0.2">
      <c r="A108" s="11" t="s">
        <v>212</v>
      </c>
      <c r="B108" s="6" t="s">
        <v>204</v>
      </c>
      <c r="C108" s="6" t="s">
        <v>211</v>
      </c>
      <c r="D108" s="6">
        <v>968</v>
      </c>
      <c r="E108" s="6" t="s">
        <v>41</v>
      </c>
      <c r="F108" s="6" t="s">
        <v>63</v>
      </c>
      <c r="G108" s="63">
        <v>10</v>
      </c>
    </row>
    <row r="109" spans="1:8" s="27" customFormat="1" ht="38.25" x14ac:dyDescent="0.2">
      <c r="A109" s="92" t="s">
        <v>367</v>
      </c>
      <c r="B109" s="76" t="s">
        <v>34</v>
      </c>
      <c r="C109" s="76"/>
      <c r="D109" s="71" t="s">
        <v>89</v>
      </c>
      <c r="E109" s="76" t="s">
        <v>43</v>
      </c>
      <c r="F109" s="76" t="s">
        <v>46</v>
      </c>
      <c r="G109" s="74">
        <f>G110+G113+G116+G124+G127+G132+G136</f>
        <v>423495.31776000001</v>
      </c>
      <c r="H109" s="84"/>
    </row>
    <row r="110" spans="1:8" s="27" customFormat="1" ht="37.5" customHeight="1" x14ac:dyDescent="0.2">
      <c r="A110" s="77" t="s">
        <v>493</v>
      </c>
      <c r="B110" s="78" t="s">
        <v>494</v>
      </c>
      <c r="C110" s="78"/>
      <c r="D110" s="4" t="s">
        <v>36</v>
      </c>
      <c r="E110" s="78" t="s">
        <v>43</v>
      </c>
      <c r="F110" s="78" t="s">
        <v>45</v>
      </c>
      <c r="G110" s="65">
        <f>G111</f>
        <v>100</v>
      </c>
    </row>
    <row r="111" spans="1:8" s="27" customFormat="1" ht="25.5" x14ac:dyDescent="0.2">
      <c r="A111" s="77" t="s">
        <v>94</v>
      </c>
      <c r="B111" s="78" t="s">
        <v>450</v>
      </c>
      <c r="C111" s="78"/>
      <c r="D111" s="4" t="s">
        <v>36</v>
      </c>
      <c r="E111" s="78" t="s">
        <v>43</v>
      </c>
      <c r="F111" s="78" t="s">
        <v>45</v>
      </c>
      <c r="G111" s="65">
        <f>G112</f>
        <v>100</v>
      </c>
    </row>
    <row r="112" spans="1:8" s="27" customFormat="1" x14ac:dyDescent="0.2">
      <c r="A112" s="95" t="s">
        <v>444</v>
      </c>
      <c r="B112" s="75" t="s">
        <v>450</v>
      </c>
      <c r="C112" s="75" t="s">
        <v>69</v>
      </c>
      <c r="D112" s="6" t="s">
        <v>36</v>
      </c>
      <c r="E112" s="75" t="s">
        <v>43</v>
      </c>
      <c r="F112" s="75" t="s">
        <v>45</v>
      </c>
      <c r="G112" s="63">
        <v>100</v>
      </c>
    </row>
    <row r="113" spans="1:7" s="27" customFormat="1" ht="38.25" x14ac:dyDescent="0.2">
      <c r="A113" s="12" t="s">
        <v>318</v>
      </c>
      <c r="B113" s="78" t="s">
        <v>400</v>
      </c>
      <c r="C113" s="88"/>
      <c r="D113" s="78" t="s">
        <v>449</v>
      </c>
      <c r="E113" s="78" t="s">
        <v>49</v>
      </c>
      <c r="F113" s="78" t="s">
        <v>55</v>
      </c>
      <c r="G113" s="65">
        <f>G114</f>
        <v>10918.907999999999</v>
      </c>
    </row>
    <row r="114" spans="1:7" s="27" customFormat="1" ht="25.5" x14ac:dyDescent="0.2">
      <c r="A114" s="77" t="s">
        <v>297</v>
      </c>
      <c r="B114" s="78" t="s">
        <v>451</v>
      </c>
      <c r="C114" s="78"/>
      <c r="D114" s="6" t="s">
        <v>449</v>
      </c>
      <c r="E114" s="78" t="s">
        <v>49</v>
      </c>
      <c r="F114" s="78" t="s">
        <v>55</v>
      </c>
      <c r="G114" s="65">
        <f>G115</f>
        <v>10918.907999999999</v>
      </c>
    </row>
    <row r="115" spans="1:7" s="27" customFormat="1" ht="25.5" x14ac:dyDescent="0.2">
      <c r="A115" s="11" t="s">
        <v>395</v>
      </c>
      <c r="B115" s="75" t="s">
        <v>451</v>
      </c>
      <c r="C115" s="75" t="s">
        <v>69</v>
      </c>
      <c r="D115" s="6" t="s">
        <v>449</v>
      </c>
      <c r="E115" s="75" t="s">
        <v>49</v>
      </c>
      <c r="F115" s="75" t="s">
        <v>55</v>
      </c>
      <c r="G115" s="63">
        <v>10918.907999999999</v>
      </c>
    </row>
    <row r="116" spans="1:7" s="27" customFormat="1" ht="51" x14ac:dyDescent="0.2">
      <c r="A116" s="12" t="s">
        <v>310</v>
      </c>
      <c r="B116" s="78" t="s">
        <v>309</v>
      </c>
      <c r="C116" s="78"/>
      <c r="D116" s="78" t="s">
        <v>89</v>
      </c>
      <c r="E116" s="78" t="s">
        <v>45</v>
      </c>
      <c r="F116" s="78" t="s">
        <v>42</v>
      </c>
      <c r="G116" s="65">
        <f>G117+G120</f>
        <v>227595.53042999998</v>
      </c>
    </row>
    <row r="117" spans="1:7" s="27" customFormat="1" ht="38.25" x14ac:dyDescent="0.2">
      <c r="A117" s="12" t="s">
        <v>312</v>
      </c>
      <c r="B117" s="4" t="s">
        <v>311</v>
      </c>
      <c r="C117" s="4"/>
      <c r="D117" s="4" t="s">
        <v>95</v>
      </c>
      <c r="E117" s="4" t="s">
        <v>58</v>
      </c>
      <c r="F117" s="4" t="s">
        <v>42</v>
      </c>
      <c r="G117" s="65">
        <f>G118</f>
        <v>131014.67043</v>
      </c>
    </row>
    <row r="118" spans="1:7" s="27" customFormat="1" ht="25.5" x14ac:dyDescent="0.2">
      <c r="A118" s="77" t="s">
        <v>297</v>
      </c>
      <c r="B118" s="78" t="s">
        <v>452</v>
      </c>
      <c r="C118" s="78"/>
      <c r="D118" s="4" t="s">
        <v>95</v>
      </c>
      <c r="E118" s="78" t="s">
        <v>58</v>
      </c>
      <c r="F118" s="78" t="s">
        <v>42</v>
      </c>
      <c r="G118" s="65">
        <f>G119</f>
        <v>131014.67043</v>
      </c>
    </row>
    <row r="119" spans="1:7" s="27" customFormat="1" ht="38.25" x14ac:dyDescent="0.2">
      <c r="A119" s="95" t="s">
        <v>304</v>
      </c>
      <c r="B119" s="75" t="s">
        <v>452</v>
      </c>
      <c r="C119" s="75" t="s">
        <v>303</v>
      </c>
      <c r="D119" s="6" t="s">
        <v>95</v>
      </c>
      <c r="E119" s="75" t="s">
        <v>58</v>
      </c>
      <c r="F119" s="75" t="s">
        <v>42</v>
      </c>
      <c r="G119" s="63">
        <v>131014.67043</v>
      </c>
    </row>
    <row r="120" spans="1:7" s="27" customFormat="1" ht="38.25" x14ac:dyDescent="0.2">
      <c r="A120" s="79" t="s">
        <v>315</v>
      </c>
      <c r="B120" s="78" t="s">
        <v>314</v>
      </c>
      <c r="C120" s="78"/>
      <c r="D120" s="78" t="s">
        <v>449</v>
      </c>
      <c r="E120" s="78" t="s">
        <v>45</v>
      </c>
      <c r="F120" s="78" t="s">
        <v>55</v>
      </c>
      <c r="G120" s="65">
        <f>G121</f>
        <v>96580.86</v>
      </c>
    </row>
    <row r="121" spans="1:7" s="27" customFormat="1" ht="25.5" x14ac:dyDescent="0.2">
      <c r="A121" s="79" t="s">
        <v>297</v>
      </c>
      <c r="B121" s="78" t="s">
        <v>313</v>
      </c>
      <c r="C121" s="78"/>
      <c r="D121" s="78" t="s">
        <v>89</v>
      </c>
      <c r="E121" s="78" t="s">
        <v>45</v>
      </c>
      <c r="F121" s="78" t="s">
        <v>42</v>
      </c>
      <c r="G121" s="65">
        <f>G122+G123</f>
        <v>96580.86</v>
      </c>
    </row>
    <row r="122" spans="1:7" s="27" customFormat="1" x14ac:dyDescent="0.2">
      <c r="A122" s="89" t="s">
        <v>97</v>
      </c>
      <c r="B122" s="75" t="s">
        <v>313</v>
      </c>
      <c r="C122" s="75" t="s">
        <v>70</v>
      </c>
      <c r="D122" s="75" t="s">
        <v>89</v>
      </c>
      <c r="E122" s="75" t="s">
        <v>45</v>
      </c>
      <c r="F122" s="75" t="s">
        <v>42</v>
      </c>
      <c r="G122" s="63">
        <v>48290.43</v>
      </c>
    </row>
    <row r="123" spans="1:7" s="27" customFormat="1" x14ac:dyDescent="0.2">
      <c r="A123" s="95" t="s">
        <v>277</v>
      </c>
      <c r="B123" s="75" t="s">
        <v>453</v>
      </c>
      <c r="C123" s="75" t="s">
        <v>80</v>
      </c>
      <c r="D123" s="6" t="s">
        <v>89</v>
      </c>
      <c r="E123" s="75" t="s">
        <v>45</v>
      </c>
      <c r="F123" s="75" t="s">
        <v>42</v>
      </c>
      <c r="G123" s="63">
        <v>48290.43</v>
      </c>
    </row>
    <row r="124" spans="1:7" s="27" customFormat="1" ht="51.75" customHeight="1" x14ac:dyDescent="0.2">
      <c r="A124" s="17" t="s">
        <v>496</v>
      </c>
      <c r="B124" s="78" t="s">
        <v>495</v>
      </c>
      <c r="C124" s="75"/>
      <c r="D124" s="4" t="s">
        <v>89</v>
      </c>
      <c r="E124" s="78" t="s">
        <v>49</v>
      </c>
      <c r="F124" s="78" t="s">
        <v>55</v>
      </c>
      <c r="G124" s="65">
        <f>G125</f>
        <v>1368.4503299999999</v>
      </c>
    </row>
    <row r="125" spans="1:7" s="27" customFormat="1" ht="25.5" x14ac:dyDescent="0.2">
      <c r="A125" s="77" t="s">
        <v>297</v>
      </c>
      <c r="B125" s="78" t="s">
        <v>454</v>
      </c>
      <c r="C125" s="78"/>
      <c r="D125" s="4" t="s">
        <v>89</v>
      </c>
      <c r="E125" s="78" t="s">
        <v>49</v>
      </c>
      <c r="F125" s="78" t="s">
        <v>55</v>
      </c>
      <c r="G125" s="65">
        <f>G126</f>
        <v>1368.4503299999999</v>
      </c>
    </row>
    <row r="126" spans="1:7" s="27" customFormat="1" x14ac:dyDescent="0.2">
      <c r="A126" s="95" t="s">
        <v>455</v>
      </c>
      <c r="B126" s="75" t="s">
        <v>454</v>
      </c>
      <c r="C126" s="75" t="s">
        <v>414</v>
      </c>
      <c r="D126" s="6" t="s">
        <v>89</v>
      </c>
      <c r="E126" s="75" t="s">
        <v>49</v>
      </c>
      <c r="F126" s="75" t="s">
        <v>55</v>
      </c>
      <c r="G126" s="63">
        <v>1368.4503299999999</v>
      </c>
    </row>
    <row r="127" spans="1:7" s="27" customFormat="1" ht="25.5" x14ac:dyDescent="0.2">
      <c r="A127" s="77" t="s">
        <v>392</v>
      </c>
      <c r="B127" s="78" t="s">
        <v>397</v>
      </c>
      <c r="C127" s="78"/>
      <c r="D127" s="6" t="s">
        <v>89</v>
      </c>
      <c r="E127" s="78" t="s">
        <v>43</v>
      </c>
      <c r="F127" s="78" t="s">
        <v>46</v>
      </c>
      <c r="G127" s="65">
        <f>G128+G130</f>
        <v>177511.429</v>
      </c>
    </row>
    <row r="128" spans="1:7" s="27" customFormat="1" ht="25.5" x14ac:dyDescent="0.2">
      <c r="A128" s="68" t="s">
        <v>393</v>
      </c>
      <c r="B128" s="78" t="s">
        <v>501</v>
      </c>
      <c r="C128" s="78"/>
      <c r="D128" s="6" t="s">
        <v>449</v>
      </c>
      <c r="E128" s="78" t="s">
        <v>43</v>
      </c>
      <c r="F128" s="78" t="s">
        <v>46</v>
      </c>
      <c r="G128" s="63">
        <f>G129</f>
        <v>7916.03</v>
      </c>
    </row>
    <row r="129" spans="1:8" s="27" customFormat="1" x14ac:dyDescent="0.2">
      <c r="A129" s="19" t="s">
        <v>97</v>
      </c>
      <c r="B129" s="75" t="s">
        <v>501</v>
      </c>
      <c r="C129" s="75" t="s">
        <v>70</v>
      </c>
      <c r="D129" s="6" t="s">
        <v>449</v>
      </c>
      <c r="E129" s="75" t="s">
        <v>43</v>
      </c>
      <c r="F129" s="75" t="s">
        <v>46</v>
      </c>
      <c r="G129" s="63">
        <v>7916.03</v>
      </c>
    </row>
    <row r="130" spans="1:8" s="27" customFormat="1" ht="63.75" x14ac:dyDescent="0.2">
      <c r="A130" s="18" t="s">
        <v>457</v>
      </c>
      <c r="B130" s="78" t="s">
        <v>456</v>
      </c>
      <c r="C130" s="78"/>
      <c r="D130" s="4" t="s">
        <v>89</v>
      </c>
      <c r="E130" s="78" t="s">
        <v>43</v>
      </c>
      <c r="F130" s="78" t="s">
        <v>46</v>
      </c>
      <c r="G130" s="65">
        <f>G131</f>
        <v>169595.399</v>
      </c>
    </row>
    <row r="131" spans="1:8" s="27" customFormat="1" x14ac:dyDescent="0.2">
      <c r="A131" s="19" t="s">
        <v>277</v>
      </c>
      <c r="B131" s="75" t="s">
        <v>456</v>
      </c>
      <c r="C131" s="75" t="s">
        <v>80</v>
      </c>
      <c r="D131" s="6" t="s">
        <v>89</v>
      </c>
      <c r="E131" s="75" t="s">
        <v>43</v>
      </c>
      <c r="F131" s="75" t="s">
        <v>46</v>
      </c>
      <c r="G131" s="63">
        <v>169595.399</v>
      </c>
    </row>
    <row r="132" spans="1:8" s="27" customFormat="1" ht="38.25" x14ac:dyDescent="0.2">
      <c r="A132" s="12" t="s">
        <v>394</v>
      </c>
      <c r="B132" s="78" t="s">
        <v>398</v>
      </c>
      <c r="C132" s="88"/>
      <c r="D132" s="78" t="s">
        <v>449</v>
      </c>
      <c r="E132" s="78" t="s">
        <v>45</v>
      </c>
      <c r="F132" s="78" t="s">
        <v>55</v>
      </c>
      <c r="G132" s="65">
        <f>G133</f>
        <v>5001</v>
      </c>
    </row>
    <row r="133" spans="1:8" s="27" customFormat="1" ht="25.5" x14ac:dyDescent="0.2">
      <c r="A133" s="12" t="s">
        <v>297</v>
      </c>
      <c r="B133" s="78" t="s">
        <v>399</v>
      </c>
      <c r="C133" s="88"/>
      <c r="D133" s="78" t="s">
        <v>449</v>
      </c>
      <c r="E133" s="78" t="s">
        <v>45</v>
      </c>
      <c r="F133" s="78" t="s">
        <v>55</v>
      </c>
      <c r="G133" s="65">
        <f>G134+G135</f>
        <v>5001</v>
      </c>
    </row>
    <row r="134" spans="1:8" s="27" customFormat="1" ht="25.5" x14ac:dyDescent="0.2">
      <c r="A134" s="11" t="s">
        <v>395</v>
      </c>
      <c r="B134" s="75" t="s">
        <v>399</v>
      </c>
      <c r="C134" s="75" t="s">
        <v>69</v>
      </c>
      <c r="D134" s="75" t="s">
        <v>449</v>
      </c>
      <c r="E134" s="75" t="s">
        <v>45</v>
      </c>
      <c r="F134" s="75" t="s">
        <v>55</v>
      </c>
      <c r="G134" s="63">
        <v>2858</v>
      </c>
    </row>
    <row r="135" spans="1:8" s="27" customFormat="1" x14ac:dyDescent="0.2">
      <c r="A135" s="89" t="s">
        <v>97</v>
      </c>
      <c r="B135" s="75" t="s">
        <v>399</v>
      </c>
      <c r="C135" s="75" t="s">
        <v>70</v>
      </c>
      <c r="D135" s="75" t="s">
        <v>449</v>
      </c>
      <c r="E135" s="75" t="s">
        <v>45</v>
      </c>
      <c r="F135" s="75" t="s">
        <v>55</v>
      </c>
      <c r="G135" s="63">
        <v>2143</v>
      </c>
    </row>
    <row r="136" spans="1:8" s="27" customFormat="1" ht="25.5" x14ac:dyDescent="0.2">
      <c r="A136" s="12" t="s">
        <v>396</v>
      </c>
      <c r="B136" s="4" t="s">
        <v>401</v>
      </c>
      <c r="C136" s="4"/>
      <c r="D136" s="91" t="s">
        <v>36</v>
      </c>
      <c r="E136" s="4" t="s">
        <v>43</v>
      </c>
      <c r="F136" s="4" t="s">
        <v>45</v>
      </c>
      <c r="G136" s="65">
        <f>G137</f>
        <v>1000</v>
      </c>
    </row>
    <row r="137" spans="1:8" s="27" customFormat="1" ht="25.5" x14ac:dyDescent="0.2">
      <c r="A137" s="12" t="s">
        <v>94</v>
      </c>
      <c r="B137" s="4" t="s">
        <v>402</v>
      </c>
      <c r="C137" s="4"/>
      <c r="D137" s="91" t="s">
        <v>36</v>
      </c>
      <c r="E137" s="4" t="s">
        <v>43</v>
      </c>
      <c r="F137" s="4" t="s">
        <v>45</v>
      </c>
      <c r="G137" s="5">
        <f>G138</f>
        <v>1000</v>
      </c>
    </row>
    <row r="138" spans="1:8" s="27" customFormat="1" ht="25.5" x14ac:dyDescent="0.2">
      <c r="A138" s="90" t="s">
        <v>68</v>
      </c>
      <c r="B138" s="6" t="s">
        <v>402</v>
      </c>
      <c r="C138" s="6" t="s">
        <v>69</v>
      </c>
      <c r="D138" s="91" t="s">
        <v>36</v>
      </c>
      <c r="E138" s="6" t="s">
        <v>43</v>
      </c>
      <c r="F138" s="6" t="s">
        <v>45</v>
      </c>
      <c r="G138" s="103">
        <v>1000</v>
      </c>
    </row>
    <row r="139" spans="1:8" s="27" customFormat="1" ht="25.5" x14ac:dyDescent="0.2">
      <c r="A139" s="34" t="s">
        <v>424</v>
      </c>
      <c r="B139" s="56" t="s">
        <v>116</v>
      </c>
      <c r="C139" s="56"/>
      <c r="D139" s="56"/>
      <c r="E139" s="56"/>
      <c r="F139" s="56"/>
      <c r="G139" s="74">
        <f>G140+G152+G165+G173</f>
        <v>86561.194049999991</v>
      </c>
      <c r="H139" s="84"/>
    </row>
    <row r="140" spans="1:8" s="27" customFormat="1" ht="13.5" x14ac:dyDescent="0.2">
      <c r="A140" s="28" t="s">
        <v>4</v>
      </c>
      <c r="B140" s="7" t="s">
        <v>122</v>
      </c>
      <c r="C140" s="7"/>
      <c r="D140" s="7" t="s">
        <v>88</v>
      </c>
      <c r="E140" s="7" t="s">
        <v>56</v>
      </c>
      <c r="F140" s="7" t="s">
        <v>41</v>
      </c>
      <c r="G140" s="29">
        <f>G141</f>
        <v>17102.411230000002</v>
      </c>
    </row>
    <row r="141" spans="1:8" s="27" customFormat="1" ht="25.5" x14ac:dyDescent="0.2">
      <c r="A141" s="18" t="s">
        <v>123</v>
      </c>
      <c r="B141" s="4" t="s">
        <v>124</v>
      </c>
      <c r="C141" s="4"/>
      <c r="D141" s="4" t="s">
        <v>88</v>
      </c>
      <c r="E141" s="4" t="s">
        <v>47</v>
      </c>
      <c r="F141" s="4" t="s">
        <v>41</v>
      </c>
      <c r="G141" s="65">
        <f>G142+G144+G146+G148+G150</f>
        <v>17102.411230000002</v>
      </c>
    </row>
    <row r="142" spans="1:8" s="27" customFormat="1" ht="25.5" x14ac:dyDescent="0.2">
      <c r="A142" s="17" t="s">
        <v>125</v>
      </c>
      <c r="B142" s="4" t="s">
        <v>126</v>
      </c>
      <c r="C142" s="4"/>
      <c r="D142" s="4" t="s">
        <v>88</v>
      </c>
      <c r="E142" s="4" t="s">
        <v>47</v>
      </c>
      <c r="F142" s="4" t="s">
        <v>41</v>
      </c>
      <c r="G142" s="65">
        <f>G143</f>
        <v>4080.3</v>
      </c>
    </row>
    <row r="143" spans="1:8" s="27" customFormat="1" ht="51" x14ac:dyDescent="0.2">
      <c r="A143" s="11" t="s">
        <v>71</v>
      </c>
      <c r="B143" s="6" t="s">
        <v>126</v>
      </c>
      <c r="C143" s="6" t="s">
        <v>76</v>
      </c>
      <c r="D143" s="6" t="s">
        <v>88</v>
      </c>
      <c r="E143" s="6" t="s">
        <v>47</v>
      </c>
      <c r="F143" s="6" t="s">
        <v>41</v>
      </c>
      <c r="G143" s="63">
        <v>4080.3</v>
      </c>
      <c r="H143" s="84"/>
    </row>
    <row r="144" spans="1:8" s="27" customFormat="1" ht="36" customHeight="1" x14ac:dyDescent="0.2">
      <c r="A144" s="18" t="s">
        <v>458</v>
      </c>
      <c r="B144" s="4" t="s">
        <v>459</v>
      </c>
      <c r="C144" s="4"/>
      <c r="D144" s="4" t="s">
        <v>88</v>
      </c>
      <c r="E144" s="4" t="s">
        <v>47</v>
      </c>
      <c r="F144" s="4" t="s">
        <v>41</v>
      </c>
      <c r="G144" s="65">
        <f>G145</f>
        <v>230.43123</v>
      </c>
    </row>
    <row r="145" spans="1:8" s="27" customFormat="1" x14ac:dyDescent="0.2">
      <c r="A145" s="19" t="s">
        <v>403</v>
      </c>
      <c r="B145" s="6" t="s">
        <v>459</v>
      </c>
      <c r="C145" s="6" t="s">
        <v>74</v>
      </c>
      <c r="D145" s="6" t="s">
        <v>88</v>
      </c>
      <c r="E145" s="6" t="s">
        <v>47</v>
      </c>
      <c r="F145" s="6" t="s">
        <v>41</v>
      </c>
      <c r="G145" s="63">
        <v>230.43123</v>
      </c>
      <c r="H145" s="84"/>
    </row>
    <row r="146" spans="1:8" s="27" customFormat="1" ht="63.75" x14ac:dyDescent="0.2">
      <c r="A146" s="18" t="s">
        <v>338</v>
      </c>
      <c r="B146" s="4" t="s">
        <v>460</v>
      </c>
      <c r="C146" s="4"/>
      <c r="D146" s="4" t="s">
        <v>88</v>
      </c>
      <c r="E146" s="4" t="s">
        <v>47</v>
      </c>
      <c r="F146" s="4" t="s">
        <v>41</v>
      </c>
      <c r="G146" s="65">
        <f>G147</f>
        <v>40</v>
      </c>
      <c r="H146" s="84"/>
    </row>
    <row r="147" spans="1:8" s="27" customFormat="1" x14ac:dyDescent="0.2">
      <c r="A147" s="19" t="s">
        <v>403</v>
      </c>
      <c r="B147" s="6" t="s">
        <v>460</v>
      </c>
      <c r="C147" s="6" t="s">
        <v>74</v>
      </c>
      <c r="D147" s="6" t="s">
        <v>88</v>
      </c>
      <c r="E147" s="6" t="s">
        <v>47</v>
      </c>
      <c r="F147" s="6" t="s">
        <v>41</v>
      </c>
      <c r="G147" s="63">
        <v>40</v>
      </c>
      <c r="H147" s="84"/>
    </row>
    <row r="148" spans="1:8" s="27" customFormat="1" ht="25.5" x14ac:dyDescent="0.2">
      <c r="A148" s="18" t="s">
        <v>404</v>
      </c>
      <c r="B148" s="4" t="s">
        <v>405</v>
      </c>
      <c r="C148" s="4"/>
      <c r="D148" s="4" t="s">
        <v>88</v>
      </c>
      <c r="E148" s="4" t="s">
        <v>47</v>
      </c>
      <c r="F148" s="4" t="s">
        <v>41</v>
      </c>
      <c r="G148" s="65">
        <f>G149</f>
        <v>4062.5</v>
      </c>
    </row>
    <row r="149" spans="1:8" s="27" customFormat="1" ht="51" x14ac:dyDescent="0.2">
      <c r="A149" s="11" t="s">
        <v>71</v>
      </c>
      <c r="B149" s="6" t="s">
        <v>405</v>
      </c>
      <c r="C149" s="6" t="s">
        <v>76</v>
      </c>
      <c r="D149" s="6" t="s">
        <v>88</v>
      </c>
      <c r="E149" s="6" t="s">
        <v>47</v>
      </c>
      <c r="F149" s="6" t="s">
        <v>41</v>
      </c>
      <c r="G149" s="63">
        <v>4062.5</v>
      </c>
      <c r="H149" s="84"/>
    </row>
    <row r="150" spans="1:8" s="27" customFormat="1" ht="25.5" x14ac:dyDescent="0.2">
      <c r="A150" s="17" t="s">
        <v>127</v>
      </c>
      <c r="B150" s="4" t="s">
        <v>220</v>
      </c>
      <c r="C150" s="4"/>
      <c r="D150" s="4" t="s">
        <v>88</v>
      </c>
      <c r="E150" s="4" t="s">
        <v>47</v>
      </c>
      <c r="F150" s="4" t="s">
        <v>41</v>
      </c>
      <c r="G150" s="65">
        <f>G151</f>
        <v>8689.18</v>
      </c>
    </row>
    <row r="151" spans="1:8" s="27" customFormat="1" ht="51" x14ac:dyDescent="0.2">
      <c r="A151" s="11" t="s">
        <v>71</v>
      </c>
      <c r="B151" s="6" t="s">
        <v>220</v>
      </c>
      <c r="C151" s="6" t="s">
        <v>76</v>
      </c>
      <c r="D151" s="6" t="s">
        <v>88</v>
      </c>
      <c r="E151" s="6" t="s">
        <v>47</v>
      </c>
      <c r="F151" s="6" t="s">
        <v>41</v>
      </c>
      <c r="G151" s="63">
        <v>8689.18</v>
      </c>
      <c r="H151" s="84"/>
    </row>
    <row r="152" spans="1:8" s="27" customFormat="1" ht="27" x14ac:dyDescent="0.25">
      <c r="A152" s="44" t="s">
        <v>5</v>
      </c>
      <c r="B152" s="7" t="s">
        <v>128</v>
      </c>
      <c r="C152" s="7"/>
      <c r="D152" s="7" t="s">
        <v>88</v>
      </c>
      <c r="E152" s="7" t="s">
        <v>56</v>
      </c>
      <c r="F152" s="7" t="s">
        <v>41</v>
      </c>
      <c r="G152" s="64">
        <f>G153</f>
        <v>31914.691330000001</v>
      </c>
    </row>
    <row r="153" spans="1:8" s="27" customFormat="1" ht="25.5" x14ac:dyDescent="0.2">
      <c r="A153" s="18" t="s">
        <v>129</v>
      </c>
      <c r="B153" s="4" t="s">
        <v>130</v>
      </c>
      <c r="C153" s="4"/>
      <c r="D153" s="4" t="s">
        <v>88</v>
      </c>
      <c r="E153" s="4" t="s">
        <v>47</v>
      </c>
      <c r="F153" s="4" t="s">
        <v>41</v>
      </c>
      <c r="G153" s="65">
        <f>G154+G156+G158+G161+G163</f>
        <v>31914.691330000001</v>
      </c>
    </row>
    <row r="154" spans="1:8" s="27" customFormat="1" ht="38.25" x14ac:dyDescent="0.2">
      <c r="A154" s="17" t="s">
        <v>131</v>
      </c>
      <c r="B154" s="4" t="s">
        <v>132</v>
      </c>
      <c r="C154" s="4"/>
      <c r="D154" s="4" t="s">
        <v>88</v>
      </c>
      <c r="E154" s="4" t="s">
        <v>56</v>
      </c>
      <c r="F154" s="4" t="s">
        <v>41</v>
      </c>
      <c r="G154" s="65">
        <f>SUM(G155)</f>
        <v>7017.6173500000004</v>
      </c>
    </row>
    <row r="155" spans="1:8" s="27" customFormat="1" ht="51" x14ac:dyDescent="0.2">
      <c r="A155" s="19" t="s">
        <v>72</v>
      </c>
      <c r="B155" s="6" t="s">
        <v>132</v>
      </c>
      <c r="C155" s="6" t="s">
        <v>75</v>
      </c>
      <c r="D155" s="6" t="s">
        <v>88</v>
      </c>
      <c r="E155" s="6" t="s">
        <v>47</v>
      </c>
      <c r="F155" s="6" t="s">
        <v>41</v>
      </c>
      <c r="G155" s="63">
        <v>7017.6173500000004</v>
      </c>
      <c r="H155" s="84"/>
    </row>
    <row r="156" spans="1:8" s="27" customFormat="1" ht="38.25" x14ac:dyDescent="0.2">
      <c r="A156" s="18" t="s">
        <v>461</v>
      </c>
      <c r="B156" s="4" t="s">
        <v>462</v>
      </c>
      <c r="C156" s="4"/>
      <c r="D156" s="4" t="s">
        <v>88</v>
      </c>
      <c r="E156" s="4" t="s">
        <v>47</v>
      </c>
      <c r="F156" s="4" t="s">
        <v>41</v>
      </c>
      <c r="G156" s="65">
        <f>G157</f>
        <v>942.75500999999997</v>
      </c>
      <c r="H156" s="84"/>
    </row>
    <row r="157" spans="1:8" s="27" customFormat="1" x14ac:dyDescent="0.2">
      <c r="A157" s="19" t="s">
        <v>277</v>
      </c>
      <c r="B157" s="6" t="s">
        <v>462</v>
      </c>
      <c r="C157" s="6" t="s">
        <v>80</v>
      </c>
      <c r="D157" s="6" t="s">
        <v>88</v>
      </c>
      <c r="E157" s="6" t="s">
        <v>47</v>
      </c>
      <c r="F157" s="6" t="s">
        <v>41</v>
      </c>
      <c r="G157" s="63">
        <v>942.75500999999997</v>
      </c>
      <c r="H157" s="84"/>
    </row>
    <row r="158" spans="1:8" s="27" customFormat="1" ht="63.75" x14ac:dyDescent="0.2">
      <c r="A158" s="18" t="s">
        <v>338</v>
      </c>
      <c r="B158" s="4" t="s">
        <v>463</v>
      </c>
      <c r="C158" s="4"/>
      <c r="D158" s="4" t="s">
        <v>88</v>
      </c>
      <c r="E158" s="4" t="s">
        <v>47</v>
      </c>
      <c r="F158" s="4" t="s">
        <v>41</v>
      </c>
      <c r="G158" s="65">
        <f>G159+G160</f>
        <v>1472.5729700000002</v>
      </c>
      <c r="H158" s="84"/>
    </row>
    <row r="159" spans="1:8" s="27" customFormat="1" x14ac:dyDescent="0.2">
      <c r="A159" s="89" t="s">
        <v>97</v>
      </c>
      <c r="B159" s="6" t="s">
        <v>463</v>
      </c>
      <c r="C159" s="6" t="s">
        <v>70</v>
      </c>
      <c r="D159" s="6" t="s">
        <v>88</v>
      </c>
      <c r="E159" s="6" t="s">
        <v>47</v>
      </c>
      <c r="F159" s="6" t="s">
        <v>41</v>
      </c>
      <c r="G159" s="63">
        <v>871.5</v>
      </c>
      <c r="H159" s="84"/>
    </row>
    <row r="160" spans="1:8" s="27" customFormat="1" x14ac:dyDescent="0.2">
      <c r="A160" s="19" t="s">
        <v>277</v>
      </c>
      <c r="B160" s="6" t="s">
        <v>463</v>
      </c>
      <c r="C160" s="6" t="s">
        <v>80</v>
      </c>
      <c r="D160" s="6" t="s">
        <v>88</v>
      </c>
      <c r="E160" s="6" t="s">
        <v>47</v>
      </c>
      <c r="F160" s="6" t="s">
        <v>41</v>
      </c>
      <c r="G160" s="63">
        <v>601.07297000000005</v>
      </c>
      <c r="H160" s="84"/>
    </row>
    <row r="161" spans="1:8" s="27" customFormat="1" ht="25.5" x14ac:dyDescent="0.2">
      <c r="A161" s="18" t="s">
        <v>404</v>
      </c>
      <c r="B161" s="4" t="s">
        <v>406</v>
      </c>
      <c r="C161" s="4"/>
      <c r="D161" s="4" t="s">
        <v>88</v>
      </c>
      <c r="E161" s="4" t="s">
        <v>56</v>
      </c>
      <c r="F161" s="4" t="s">
        <v>41</v>
      </c>
      <c r="G161" s="63">
        <f>G162</f>
        <v>8883.5</v>
      </c>
    </row>
    <row r="162" spans="1:8" s="27" customFormat="1" ht="51" x14ac:dyDescent="0.2">
      <c r="A162" s="19" t="s">
        <v>72</v>
      </c>
      <c r="B162" s="6" t="s">
        <v>406</v>
      </c>
      <c r="C162" s="6" t="s">
        <v>75</v>
      </c>
      <c r="D162" s="6" t="s">
        <v>88</v>
      </c>
      <c r="E162" s="6" t="s">
        <v>47</v>
      </c>
      <c r="F162" s="6" t="s">
        <v>41</v>
      </c>
      <c r="G162" s="63">
        <v>8883.5</v>
      </c>
      <c r="H162" s="84"/>
    </row>
    <row r="163" spans="1:8" s="27" customFormat="1" ht="25.5" x14ac:dyDescent="0.2">
      <c r="A163" s="17" t="s">
        <v>127</v>
      </c>
      <c r="B163" s="4" t="s">
        <v>221</v>
      </c>
      <c r="C163" s="4"/>
      <c r="D163" s="4" t="s">
        <v>88</v>
      </c>
      <c r="E163" s="4" t="s">
        <v>47</v>
      </c>
      <c r="F163" s="4" t="s">
        <v>41</v>
      </c>
      <c r="G163" s="65">
        <f>G164</f>
        <v>13598.245999999999</v>
      </c>
    </row>
    <row r="164" spans="1:8" s="27" customFormat="1" ht="51" x14ac:dyDescent="0.2">
      <c r="A164" s="19" t="s">
        <v>72</v>
      </c>
      <c r="B164" s="6" t="s">
        <v>221</v>
      </c>
      <c r="C164" s="6" t="s">
        <v>75</v>
      </c>
      <c r="D164" s="6" t="s">
        <v>88</v>
      </c>
      <c r="E164" s="6" t="s">
        <v>47</v>
      </c>
      <c r="F164" s="6" t="s">
        <v>41</v>
      </c>
      <c r="G164" s="63">
        <v>13598.245999999999</v>
      </c>
      <c r="H164" s="84"/>
    </row>
    <row r="165" spans="1:8" s="27" customFormat="1" ht="27" x14ac:dyDescent="0.2">
      <c r="A165" s="28" t="s">
        <v>3</v>
      </c>
      <c r="B165" s="7" t="s">
        <v>117</v>
      </c>
      <c r="C165" s="7"/>
      <c r="D165" s="7">
        <v>973</v>
      </c>
      <c r="E165" s="7" t="s">
        <v>44</v>
      </c>
      <c r="F165" s="7" t="s">
        <v>55</v>
      </c>
      <c r="G165" s="66">
        <f>G166</f>
        <v>25198.400000000001</v>
      </c>
    </row>
    <row r="166" spans="1:8" s="27" customFormat="1" ht="25.5" x14ac:dyDescent="0.2">
      <c r="A166" s="18" t="s">
        <v>118</v>
      </c>
      <c r="B166" s="4" t="s">
        <v>119</v>
      </c>
      <c r="C166" s="4"/>
      <c r="D166" s="4" t="s">
        <v>88</v>
      </c>
      <c r="E166" s="4" t="s">
        <v>44</v>
      </c>
      <c r="F166" s="4" t="s">
        <v>55</v>
      </c>
      <c r="G166" s="67">
        <f>G167+G169+G171</f>
        <v>25198.400000000001</v>
      </c>
    </row>
    <row r="167" spans="1:8" s="27" customFormat="1" ht="38.25" x14ac:dyDescent="0.2">
      <c r="A167" s="17" t="s">
        <v>120</v>
      </c>
      <c r="B167" s="4" t="s">
        <v>121</v>
      </c>
      <c r="C167" s="4"/>
      <c r="D167" s="4">
        <v>973</v>
      </c>
      <c r="E167" s="4" t="s">
        <v>44</v>
      </c>
      <c r="F167" s="4" t="s">
        <v>55</v>
      </c>
      <c r="G167" s="65">
        <f>G168</f>
        <v>12264.9</v>
      </c>
    </row>
    <row r="168" spans="1:8" s="27" customFormat="1" ht="51" x14ac:dyDescent="0.2">
      <c r="A168" s="19" t="s">
        <v>72</v>
      </c>
      <c r="B168" s="6" t="s">
        <v>121</v>
      </c>
      <c r="C168" s="6" t="s">
        <v>75</v>
      </c>
      <c r="D168" s="6" t="s">
        <v>88</v>
      </c>
      <c r="E168" s="6" t="s">
        <v>44</v>
      </c>
      <c r="F168" s="6" t="s">
        <v>55</v>
      </c>
      <c r="G168" s="63">
        <v>12264.9</v>
      </c>
      <c r="H168" s="84"/>
    </row>
    <row r="169" spans="1:8" s="27" customFormat="1" ht="25.5" x14ac:dyDescent="0.2">
      <c r="A169" s="18" t="s">
        <v>404</v>
      </c>
      <c r="B169" s="4" t="s">
        <v>464</v>
      </c>
      <c r="C169" s="4"/>
      <c r="D169" s="4" t="s">
        <v>88</v>
      </c>
      <c r="E169" s="4" t="s">
        <v>44</v>
      </c>
      <c r="F169" s="4" t="s">
        <v>55</v>
      </c>
      <c r="G169" s="65">
        <f>G170</f>
        <v>437.5</v>
      </c>
      <c r="H169" s="84"/>
    </row>
    <row r="170" spans="1:8" s="27" customFormat="1" ht="51" customHeight="1" x14ac:dyDescent="0.2">
      <c r="A170" s="19" t="s">
        <v>465</v>
      </c>
      <c r="B170" s="6" t="s">
        <v>464</v>
      </c>
      <c r="C170" s="6" t="s">
        <v>75</v>
      </c>
      <c r="D170" s="6" t="s">
        <v>88</v>
      </c>
      <c r="E170" s="6" t="s">
        <v>44</v>
      </c>
      <c r="F170" s="6" t="s">
        <v>55</v>
      </c>
      <c r="G170" s="63">
        <v>437.5</v>
      </c>
      <c r="H170" s="84"/>
    </row>
    <row r="171" spans="1:8" s="27" customFormat="1" ht="89.25" x14ac:dyDescent="0.2">
      <c r="A171" s="18" t="s">
        <v>292</v>
      </c>
      <c r="B171" s="4" t="s">
        <v>219</v>
      </c>
      <c r="C171" s="4"/>
      <c r="D171" s="4">
        <v>973</v>
      </c>
      <c r="E171" s="4" t="s">
        <v>44</v>
      </c>
      <c r="F171" s="4" t="s">
        <v>55</v>
      </c>
      <c r="G171" s="99">
        <f>G172</f>
        <v>12496</v>
      </c>
    </row>
    <row r="172" spans="1:8" s="27" customFormat="1" ht="51" x14ac:dyDescent="0.2">
      <c r="A172" s="19" t="s">
        <v>72</v>
      </c>
      <c r="B172" s="6" t="s">
        <v>219</v>
      </c>
      <c r="C172" s="6" t="s">
        <v>75</v>
      </c>
      <c r="D172" s="6">
        <v>973</v>
      </c>
      <c r="E172" s="6" t="s">
        <v>44</v>
      </c>
      <c r="F172" s="6" t="s">
        <v>55</v>
      </c>
      <c r="G172" s="63">
        <v>12496</v>
      </c>
      <c r="H172" s="84"/>
    </row>
    <row r="173" spans="1:8" s="27" customFormat="1" ht="13.5" x14ac:dyDescent="0.2">
      <c r="A173" s="28" t="s">
        <v>6</v>
      </c>
      <c r="B173" s="7" t="s">
        <v>133</v>
      </c>
      <c r="C173" s="7"/>
      <c r="D173" s="7" t="s">
        <v>88</v>
      </c>
      <c r="E173" s="7" t="s">
        <v>47</v>
      </c>
      <c r="F173" s="7" t="s">
        <v>41</v>
      </c>
      <c r="G173" s="29">
        <f>G174+G178</f>
        <v>12345.691489999999</v>
      </c>
    </row>
    <row r="174" spans="1:8" s="27" customFormat="1" ht="25.5" x14ac:dyDescent="0.2">
      <c r="A174" s="18" t="s">
        <v>134</v>
      </c>
      <c r="B174" s="4" t="s">
        <v>135</v>
      </c>
      <c r="C174" s="4"/>
      <c r="D174" s="4" t="s">
        <v>88</v>
      </c>
      <c r="E174" s="4" t="s">
        <v>47</v>
      </c>
      <c r="F174" s="4" t="s">
        <v>41</v>
      </c>
      <c r="G174" s="5">
        <f>G175</f>
        <v>595</v>
      </c>
    </row>
    <row r="175" spans="1:8" s="27" customFormat="1" ht="25.5" x14ac:dyDescent="0.2">
      <c r="A175" s="12" t="s">
        <v>136</v>
      </c>
      <c r="B175" s="4" t="s">
        <v>137</v>
      </c>
      <c r="C175" s="4"/>
      <c r="D175" s="4" t="s">
        <v>88</v>
      </c>
      <c r="E175" s="4" t="s">
        <v>47</v>
      </c>
      <c r="F175" s="4" t="s">
        <v>41</v>
      </c>
      <c r="G175" s="65">
        <f>SUM(G176:G177)</f>
        <v>595</v>
      </c>
    </row>
    <row r="176" spans="1:8" s="27" customFormat="1" ht="25.5" x14ac:dyDescent="0.2">
      <c r="A176" s="10" t="s">
        <v>68</v>
      </c>
      <c r="B176" s="6" t="s">
        <v>137</v>
      </c>
      <c r="C176" s="6" t="s">
        <v>69</v>
      </c>
      <c r="D176" s="6" t="s">
        <v>88</v>
      </c>
      <c r="E176" s="6" t="s">
        <v>47</v>
      </c>
      <c r="F176" s="6" t="s">
        <v>41</v>
      </c>
      <c r="G176" s="63">
        <v>482</v>
      </c>
      <c r="H176" s="84"/>
    </row>
    <row r="177" spans="1:8" s="27" customFormat="1" x14ac:dyDescent="0.2">
      <c r="A177" s="10" t="s">
        <v>467</v>
      </c>
      <c r="B177" s="6" t="s">
        <v>137</v>
      </c>
      <c r="C177" s="6" t="s">
        <v>466</v>
      </c>
      <c r="D177" s="6" t="s">
        <v>88</v>
      </c>
      <c r="E177" s="6" t="s">
        <v>47</v>
      </c>
      <c r="F177" s="6" t="s">
        <v>41</v>
      </c>
      <c r="G177" s="63">
        <v>113</v>
      </c>
      <c r="H177" s="84"/>
    </row>
    <row r="178" spans="1:8" s="27" customFormat="1" ht="25.5" x14ac:dyDescent="0.2">
      <c r="A178" s="18" t="s">
        <v>262</v>
      </c>
      <c r="B178" s="4" t="s">
        <v>261</v>
      </c>
      <c r="C178" s="4"/>
      <c r="D178" s="4" t="s">
        <v>88</v>
      </c>
      <c r="E178" s="4" t="s">
        <v>47</v>
      </c>
      <c r="F178" s="4" t="s">
        <v>43</v>
      </c>
      <c r="G178" s="65">
        <f>G179+G182+G188+G191</f>
        <v>11750.691489999999</v>
      </c>
    </row>
    <row r="179" spans="1:8" s="27" customFormat="1" ht="25.5" x14ac:dyDescent="0.2">
      <c r="A179" s="18" t="s">
        <v>81</v>
      </c>
      <c r="B179" s="4" t="s">
        <v>180</v>
      </c>
      <c r="C179" s="4"/>
      <c r="D179" s="4" t="s">
        <v>88</v>
      </c>
      <c r="E179" s="4" t="s">
        <v>47</v>
      </c>
      <c r="F179" s="4" t="s">
        <v>43</v>
      </c>
      <c r="G179" s="65">
        <f>SUM(G180:G181)</f>
        <v>963.5</v>
      </c>
    </row>
    <row r="180" spans="1:8" s="27" customFormat="1" ht="25.5" x14ac:dyDescent="0.2">
      <c r="A180" s="10" t="s">
        <v>104</v>
      </c>
      <c r="B180" s="6" t="s">
        <v>180</v>
      </c>
      <c r="C180" s="6" t="s">
        <v>65</v>
      </c>
      <c r="D180" s="6" t="s">
        <v>88</v>
      </c>
      <c r="E180" s="6" t="s">
        <v>47</v>
      </c>
      <c r="F180" s="6" t="s">
        <v>43</v>
      </c>
      <c r="G180" s="63">
        <v>740</v>
      </c>
      <c r="H180" s="84"/>
    </row>
    <row r="181" spans="1:8" s="27" customFormat="1" ht="38.25" x14ac:dyDescent="0.2">
      <c r="A181" s="10" t="s">
        <v>105</v>
      </c>
      <c r="B181" s="6" t="s">
        <v>180</v>
      </c>
      <c r="C181" s="6" t="s">
        <v>98</v>
      </c>
      <c r="D181" s="6" t="s">
        <v>88</v>
      </c>
      <c r="E181" s="6" t="s">
        <v>47</v>
      </c>
      <c r="F181" s="6" t="s">
        <v>43</v>
      </c>
      <c r="G181" s="63">
        <v>223.5</v>
      </c>
      <c r="H181" s="84"/>
    </row>
    <row r="182" spans="1:8" s="27" customFormat="1" ht="25.5" x14ac:dyDescent="0.2">
      <c r="A182" s="12" t="s">
        <v>232</v>
      </c>
      <c r="B182" s="4" t="s">
        <v>138</v>
      </c>
      <c r="C182" s="4"/>
      <c r="D182" s="4" t="s">
        <v>88</v>
      </c>
      <c r="E182" s="4" t="s">
        <v>47</v>
      </c>
      <c r="F182" s="4" t="s">
        <v>43</v>
      </c>
      <c r="G182" s="65">
        <f>SUM(G183:G187)</f>
        <v>10734</v>
      </c>
    </row>
    <row r="183" spans="1:8" s="27" customFormat="1" x14ac:dyDescent="0.2">
      <c r="A183" s="11" t="s">
        <v>177</v>
      </c>
      <c r="B183" s="6" t="s">
        <v>138</v>
      </c>
      <c r="C183" s="6" t="s">
        <v>83</v>
      </c>
      <c r="D183" s="6" t="s">
        <v>88</v>
      </c>
      <c r="E183" s="6" t="s">
        <v>47</v>
      </c>
      <c r="F183" s="6" t="s">
        <v>43</v>
      </c>
      <c r="G183" s="63">
        <v>7896.2</v>
      </c>
      <c r="H183" s="84"/>
    </row>
    <row r="184" spans="1:8" s="27" customFormat="1" ht="38.25" x14ac:dyDescent="0.2">
      <c r="A184" s="11" t="s">
        <v>176</v>
      </c>
      <c r="B184" s="6" t="s">
        <v>138</v>
      </c>
      <c r="C184" s="6" t="s">
        <v>111</v>
      </c>
      <c r="D184" s="6" t="s">
        <v>88</v>
      </c>
      <c r="E184" s="6" t="s">
        <v>47</v>
      </c>
      <c r="F184" s="6" t="s">
        <v>43</v>
      </c>
      <c r="G184" s="63">
        <v>2384.6999999999998</v>
      </c>
      <c r="H184" s="84"/>
    </row>
    <row r="185" spans="1:8" s="27" customFormat="1" ht="25.5" x14ac:dyDescent="0.2">
      <c r="A185" s="11" t="s">
        <v>82</v>
      </c>
      <c r="B185" s="6" t="s">
        <v>138</v>
      </c>
      <c r="C185" s="6" t="s">
        <v>67</v>
      </c>
      <c r="D185" s="6" t="s">
        <v>88</v>
      </c>
      <c r="E185" s="6" t="s">
        <v>47</v>
      </c>
      <c r="F185" s="6" t="s">
        <v>43</v>
      </c>
      <c r="G185" s="63">
        <f>47.1+22+39.6+98</f>
        <v>206.7</v>
      </c>
      <c r="H185" s="84"/>
    </row>
    <row r="186" spans="1:8" s="27" customFormat="1" ht="25.5" x14ac:dyDescent="0.2">
      <c r="A186" s="10" t="s">
        <v>68</v>
      </c>
      <c r="B186" s="6" t="s">
        <v>138</v>
      </c>
      <c r="C186" s="6" t="s">
        <v>69</v>
      </c>
      <c r="D186" s="6" t="s">
        <v>88</v>
      </c>
      <c r="E186" s="6" t="s">
        <v>47</v>
      </c>
      <c r="F186" s="6" t="s">
        <v>43</v>
      </c>
      <c r="G186" s="63">
        <v>239.9</v>
      </c>
      <c r="H186" s="84"/>
    </row>
    <row r="187" spans="1:8" s="27" customFormat="1" x14ac:dyDescent="0.2">
      <c r="A187" s="10" t="s">
        <v>300</v>
      </c>
      <c r="B187" s="6" t="s">
        <v>138</v>
      </c>
      <c r="C187" s="6" t="s">
        <v>299</v>
      </c>
      <c r="D187" s="6" t="s">
        <v>88</v>
      </c>
      <c r="E187" s="6" t="s">
        <v>47</v>
      </c>
      <c r="F187" s="6" t="s">
        <v>43</v>
      </c>
      <c r="G187" s="63">
        <v>6.5</v>
      </c>
      <c r="H187" s="84"/>
    </row>
    <row r="188" spans="1:8" s="27" customFormat="1" ht="25.5" x14ac:dyDescent="0.2">
      <c r="A188" s="13" t="s">
        <v>404</v>
      </c>
      <c r="B188" s="4" t="s">
        <v>468</v>
      </c>
      <c r="C188" s="4"/>
      <c r="D188" s="4" t="s">
        <v>88</v>
      </c>
      <c r="E188" s="4" t="s">
        <v>47</v>
      </c>
      <c r="F188" s="4" t="s">
        <v>43</v>
      </c>
      <c r="G188" s="65">
        <f>G189+G190</f>
        <v>0</v>
      </c>
      <c r="H188" s="84"/>
    </row>
    <row r="189" spans="1:8" s="27" customFormat="1" x14ac:dyDescent="0.2">
      <c r="A189" s="11" t="s">
        <v>177</v>
      </c>
      <c r="B189" s="6" t="s">
        <v>468</v>
      </c>
      <c r="C189" s="6" t="s">
        <v>83</v>
      </c>
      <c r="D189" s="6" t="s">
        <v>88</v>
      </c>
      <c r="E189" s="6" t="s">
        <v>47</v>
      </c>
      <c r="F189" s="6" t="s">
        <v>43</v>
      </c>
      <c r="G189" s="63">
        <v>0</v>
      </c>
      <c r="H189" s="84"/>
    </row>
    <row r="190" spans="1:8" s="27" customFormat="1" ht="38.25" x14ac:dyDescent="0.2">
      <c r="A190" s="11" t="s">
        <v>176</v>
      </c>
      <c r="B190" s="6" t="s">
        <v>468</v>
      </c>
      <c r="C190" s="6" t="s">
        <v>111</v>
      </c>
      <c r="D190" s="6" t="s">
        <v>88</v>
      </c>
      <c r="E190" s="6" t="s">
        <v>47</v>
      </c>
      <c r="F190" s="6" t="s">
        <v>43</v>
      </c>
      <c r="G190" s="63">
        <v>0</v>
      </c>
      <c r="H190" s="84"/>
    </row>
    <row r="191" spans="1:8" s="27" customFormat="1" x14ac:dyDescent="0.2">
      <c r="A191" s="17" t="s">
        <v>470</v>
      </c>
      <c r="B191" s="4" t="s">
        <v>469</v>
      </c>
      <c r="C191" s="6"/>
      <c r="D191" s="4" t="s">
        <v>88</v>
      </c>
      <c r="E191" s="4" t="s">
        <v>47</v>
      </c>
      <c r="F191" s="4" t="s">
        <v>41</v>
      </c>
      <c r="G191" s="65">
        <f>G192</f>
        <v>53.191490000000002</v>
      </c>
      <c r="H191" s="84"/>
    </row>
    <row r="192" spans="1:8" s="27" customFormat="1" x14ac:dyDescent="0.2">
      <c r="A192" s="19" t="s">
        <v>277</v>
      </c>
      <c r="B192" s="6" t="s">
        <v>469</v>
      </c>
      <c r="C192" s="6" t="s">
        <v>80</v>
      </c>
      <c r="D192" s="6" t="s">
        <v>88</v>
      </c>
      <c r="E192" s="6" t="s">
        <v>47</v>
      </c>
      <c r="F192" s="6" t="s">
        <v>41</v>
      </c>
      <c r="G192" s="63">
        <v>53.191490000000002</v>
      </c>
      <c r="H192" s="84"/>
    </row>
    <row r="193" spans="1:8" s="27" customFormat="1" ht="38.25" x14ac:dyDescent="0.2">
      <c r="A193" s="34" t="s">
        <v>425</v>
      </c>
      <c r="B193" s="56" t="s">
        <v>139</v>
      </c>
      <c r="C193" s="56"/>
      <c r="D193" s="56"/>
      <c r="E193" s="56"/>
      <c r="F193" s="56"/>
      <c r="G193" s="74">
        <f>G194+G200+G205+G218+G235+G231</f>
        <v>70335.354090000008</v>
      </c>
      <c r="H193" s="84"/>
    </row>
    <row r="194" spans="1:8" s="27" customFormat="1" ht="27" x14ac:dyDescent="0.2">
      <c r="A194" s="28" t="s">
        <v>8</v>
      </c>
      <c r="B194" s="52" t="s">
        <v>223</v>
      </c>
      <c r="C194" s="7"/>
      <c r="D194" s="7" t="s">
        <v>37</v>
      </c>
      <c r="E194" s="7" t="s">
        <v>58</v>
      </c>
      <c r="F194" s="7" t="s">
        <v>42</v>
      </c>
      <c r="G194" s="29">
        <f>G196</f>
        <v>500</v>
      </c>
    </row>
    <row r="195" spans="1:8" ht="25.5" x14ac:dyDescent="0.2">
      <c r="A195" s="18" t="s">
        <v>263</v>
      </c>
      <c r="B195" s="47" t="s">
        <v>223</v>
      </c>
      <c r="C195" s="4"/>
      <c r="D195" s="4" t="s">
        <v>37</v>
      </c>
      <c r="E195" s="4" t="s">
        <v>58</v>
      </c>
      <c r="F195" s="4" t="s">
        <v>42</v>
      </c>
      <c r="G195" s="65">
        <f>G196</f>
        <v>500</v>
      </c>
    </row>
    <row r="196" spans="1:8" s="27" customFormat="1" ht="25.5" x14ac:dyDescent="0.2">
      <c r="A196" s="18" t="s">
        <v>96</v>
      </c>
      <c r="B196" s="47" t="s">
        <v>224</v>
      </c>
      <c r="C196" s="4"/>
      <c r="D196" s="4" t="s">
        <v>37</v>
      </c>
      <c r="E196" s="4" t="s">
        <v>58</v>
      </c>
      <c r="F196" s="4" t="s">
        <v>42</v>
      </c>
      <c r="G196" s="65">
        <f>SUM(G197:G199)</f>
        <v>500</v>
      </c>
    </row>
    <row r="197" spans="1:8" s="27" customFormat="1" ht="25.5" x14ac:dyDescent="0.2">
      <c r="A197" s="19" t="s">
        <v>472</v>
      </c>
      <c r="B197" s="48" t="s">
        <v>224</v>
      </c>
      <c r="C197" s="6" t="s">
        <v>471</v>
      </c>
      <c r="D197" s="6" t="s">
        <v>37</v>
      </c>
      <c r="E197" s="6" t="s">
        <v>58</v>
      </c>
      <c r="F197" s="6" t="s">
        <v>42</v>
      </c>
      <c r="G197" s="63">
        <v>14.023</v>
      </c>
    </row>
    <row r="198" spans="1:8" s="27" customFormat="1" ht="25.5" x14ac:dyDescent="0.2">
      <c r="A198" s="10" t="s">
        <v>68</v>
      </c>
      <c r="B198" s="48" t="s">
        <v>224</v>
      </c>
      <c r="C198" s="6" t="s">
        <v>69</v>
      </c>
      <c r="D198" s="6" t="s">
        <v>37</v>
      </c>
      <c r="E198" s="6" t="s">
        <v>58</v>
      </c>
      <c r="F198" s="6" t="s">
        <v>42</v>
      </c>
      <c r="G198" s="63">
        <v>314.577</v>
      </c>
      <c r="H198" s="84"/>
    </row>
    <row r="199" spans="1:8" s="27" customFormat="1" x14ac:dyDescent="0.2">
      <c r="A199" s="10" t="s">
        <v>467</v>
      </c>
      <c r="B199" s="48" t="s">
        <v>224</v>
      </c>
      <c r="C199" s="6" t="s">
        <v>466</v>
      </c>
      <c r="D199" s="6" t="s">
        <v>37</v>
      </c>
      <c r="E199" s="6" t="s">
        <v>58</v>
      </c>
      <c r="F199" s="6" t="s">
        <v>42</v>
      </c>
      <c r="G199" s="63">
        <v>171.4</v>
      </c>
      <c r="H199" s="84"/>
    </row>
    <row r="200" spans="1:8" s="27" customFormat="1" ht="27" x14ac:dyDescent="0.2">
      <c r="A200" s="28" t="s">
        <v>11</v>
      </c>
      <c r="B200" s="52" t="s">
        <v>254</v>
      </c>
      <c r="C200" s="7"/>
      <c r="D200" s="7" t="s">
        <v>37</v>
      </c>
      <c r="E200" s="7" t="s">
        <v>58</v>
      </c>
      <c r="F200" s="7" t="s">
        <v>42</v>
      </c>
      <c r="G200" s="64">
        <f>G201</f>
        <v>3681.8</v>
      </c>
    </row>
    <row r="201" spans="1:8" ht="25.5" x14ac:dyDescent="0.2">
      <c r="A201" s="18" t="s">
        <v>265</v>
      </c>
      <c r="B201" s="47" t="s">
        <v>264</v>
      </c>
      <c r="C201" s="4"/>
      <c r="D201" s="4" t="s">
        <v>37</v>
      </c>
      <c r="E201" s="4" t="s">
        <v>58</v>
      </c>
      <c r="F201" s="4" t="s">
        <v>42</v>
      </c>
      <c r="G201" s="65">
        <f>G202</f>
        <v>3681.8</v>
      </c>
    </row>
    <row r="202" spans="1:8" s="27" customFormat="1" ht="25.5" x14ac:dyDescent="0.2">
      <c r="A202" s="12" t="s">
        <v>266</v>
      </c>
      <c r="B202" s="47" t="s">
        <v>225</v>
      </c>
      <c r="C202" s="4"/>
      <c r="D202" s="4" t="s">
        <v>37</v>
      </c>
      <c r="E202" s="4" t="s">
        <v>58</v>
      </c>
      <c r="F202" s="4" t="s">
        <v>42</v>
      </c>
      <c r="G202" s="65">
        <f>G203+G204</f>
        <v>3681.8</v>
      </c>
    </row>
    <row r="203" spans="1:8" s="27" customFormat="1" x14ac:dyDescent="0.2">
      <c r="A203" s="11" t="s">
        <v>178</v>
      </c>
      <c r="B203" s="48" t="s">
        <v>225</v>
      </c>
      <c r="C203" s="6" t="s">
        <v>83</v>
      </c>
      <c r="D203" s="6" t="s">
        <v>37</v>
      </c>
      <c r="E203" s="6" t="s">
        <v>58</v>
      </c>
      <c r="F203" s="6" t="s">
        <v>42</v>
      </c>
      <c r="G203" s="63">
        <v>2827.82089</v>
      </c>
      <c r="H203" s="84"/>
    </row>
    <row r="204" spans="1:8" s="27" customFormat="1" ht="38.25" x14ac:dyDescent="0.2">
      <c r="A204" s="11" t="s">
        <v>179</v>
      </c>
      <c r="B204" s="48" t="s">
        <v>225</v>
      </c>
      <c r="C204" s="6" t="s">
        <v>111</v>
      </c>
      <c r="D204" s="6" t="s">
        <v>37</v>
      </c>
      <c r="E204" s="6" t="s">
        <v>58</v>
      </c>
      <c r="F204" s="6" t="s">
        <v>42</v>
      </c>
      <c r="G204" s="63">
        <v>853.97910999999999</v>
      </c>
      <c r="H204" s="84"/>
    </row>
    <row r="205" spans="1:8" s="27" customFormat="1" ht="27" x14ac:dyDescent="0.2">
      <c r="A205" s="23" t="s">
        <v>9</v>
      </c>
      <c r="B205" s="7" t="s">
        <v>237</v>
      </c>
      <c r="C205" s="7"/>
      <c r="D205" s="7" t="s">
        <v>37</v>
      </c>
      <c r="E205" s="7" t="s">
        <v>58</v>
      </c>
      <c r="F205" s="7" t="s">
        <v>55</v>
      </c>
      <c r="G205" s="64">
        <f>G206+G214+G216</f>
        <v>43324.71327</v>
      </c>
    </row>
    <row r="206" spans="1:8" s="27" customFormat="1" ht="25.5" x14ac:dyDescent="0.2">
      <c r="A206" s="18" t="s">
        <v>226</v>
      </c>
      <c r="B206" s="4" t="s">
        <v>227</v>
      </c>
      <c r="C206" s="4"/>
      <c r="D206" s="4" t="s">
        <v>37</v>
      </c>
      <c r="E206" s="4" t="s">
        <v>58</v>
      </c>
      <c r="F206" s="4" t="s">
        <v>55</v>
      </c>
      <c r="G206" s="65">
        <f>G207+G210+G212</f>
        <v>42412.42297</v>
      </c>
    </row>
    <row r="207" spans="1:8" s="27" customFormat="1" ht="25.5" x14ac:dyDescent="0.2">
      <c r="A207" s="18" t="s">
        <v>238</v>
      </c>
      <c r="B207" s="4" t="s">
        <v>228</v>
      </c>
      <c r="C207" s="4"/>
      <c r="D207" s="4" t="s">
        <v>37</v>
      </c>
      <c r="E207" s="4" t="s">
        <v>58</v>
      </c>
      <c r="F207" s="4" t="s">
        <v>55</v>
      </c>
      <c r="G207" s="65">
        <f>G208+G209</f>
        <v>22125.022969999998</v>
      </c>
    </row>
    <row r="208" spans="1:8" s="27" customFormat="1" ht="51" x14ac:dyDescent="0.2">
      <c r="A208" s="19" t="s">
        <v>71</v>
      </c>
      <c r="B208" s="6" t="s">
        <v>228</v>
      </c>
      <c r="C208" s="6" t="s">
        <v>76</v>
      </c>
      <c r="D208" s="6" t="s">
        <v>37</v>
      </c>
      <c r="E208" s="6" t="s">
        <v>58</v>
      </c>
      <c r="F208" s="6" t="s">
        <v>55</v>
      </c>
      <c r="G208" s="63">
        <v>20968.354179999998</v>
      </c>
      <c r="H208" s="84"/>
    </row>
    <row r="209" spans="1:8" s="27" customFormat="1" x14ac:dyDescent="0.2">
      <c r="A209" s="19" t="s">
        <v>403</v>
      </c>
      <c r="B209" s="6" t="s">
        <v>228</v>
      </c>
      <c r="C209" s="6" t="s">
        <v>74</v>
      </c>
      <c r="D209" s="6" t="s">
        <v>37</v>
      </c>
      <c r="E209" s="6" t="s">
        <v>58</v>
      </c>
      <c r="F209" s="6" t="s">
        <v>55</v>
      </c>
      <c r="G209" s="63">
        <v>1156.6687899999999</v>
      </c>
      <c r="H209" s="84"/>
    </row>
    <row r="210" spans="1:8" s="27" customFormat="1" ht="25.5" x14ac:dyDescent="0.2">
      <c r="A210" s="18" t="s">
        <v>296</v>
      </c>
      <c r="B210" s="4" t="s">
        <v>243</v>
      </c>
      <c r="C210" s="4"/>
      <c r="D210" s="4" t="s">
        <v>37</v>
      </c>
      <c r="E210" s="4" t="s">
        <v>58</v>
      </c>
      <c r="F210" s="4" t="s">
        <v>55</v>
      </c>
      <c r="G210" s="65">
        <f>G211</f>
        <v>13287.4</v>
      </c>
    </row>
    <row r="211" spans="1:8" s="27" customFormat="1" ht="51" x14ac:dyDescent="0.2">
      <c r="A211" s="19" t="s">
        <v>71</v>
      </c>
      <c r="B211" s="6" t="s">
        <v>243</v>
      </c>
      <c r="C211" s="6" t="s">
        <v>76</v>
      </c>
      <c r="D211" s="6" t="s">
        <v>37</v>
      </c>
      <c r="E211" s="6" t="s">
        <v>58</v>
      </c>
      <c r="F211" s="6" t="s">
        <v>55</v>
      </c>
      <c r="G211" s="63">
        <v>13287.4</v>
      </c>
    </row>
    <row r="212" spans="1:8" s="27" customFormat="1" ht="26.25" customHeight="1" x14ac:dyDescent="0.2">
      <c r="A212" s="18" t="s">
        <v>404</v>
      </c>
      <c r="B212" s="4" t="s">
        <v>473</v>
      </c>
      <c r="C212" s="4"/>
      <c r="D212" s="4" t="s">
        <v>37</v>
      </c>
      <c r="E212" s="4" t="s">
        <v>58</v>
      </c>
      <c r="F212" s="4" t="s">
        <v>55</v>
      </c>
      <c r="G212" s="65">
        <f>G213</f>
        <v>7000</v>
      </c>
    </row>
    <row r="213" spans="1:8" s="27" customFormat="1" ht="51" x14ac:dyDescent="0.2">
      <c r="A213" s="19" t="s">
        <v>71</v>
      </c>
      <c r="B213" s="6" t="s">
        <v>473</v>
      </c>
      <c r="C213" s="6" t="s">
        <v>76</v>
      </c>
      <c r="D213" s="6" t="s">
        <v>37</v>
      </c>
      <c r="E213" s="6" t="s">
        <v>58</v>
      </c>
      <c r="F213" s="6" t="s">
        <v>55</v>
      </c>
      <c r="G213" s="63">
        <v>7000</v>
      </c>
    </row>
    <row r="214" spans="1:8" s="27" customFormat="1" ht="38.25" x14ac:dyDescent="0.2">
      <c r="A214" s="18" t="s">
        <v>502</v>
      </c>
      <c r="B214" s="4" t="s">
        <v>503</v>
      </c>
      <c r="C214" s="4"/>
      <c r="D214" s="4" t="s">
        <v>37</v>
      </c>
      <c r="E214" s="4" t="s">
        <v>58</v>
      </c>
      <c r="F214" s="4" t="s">
        <v>55</v>
      </c>
      <c r="G214" s="63">
        <f>G215</f>
        <v>230.34064000000001</v>
      </c>
    </row>
    <row r="215" spans="1:8" s="27" customFormat="1" x14ac:dyDescent="0.2">
      <c r="A215" s="10" t="s">
        <v>403</v>
      </c>
      <c r="B215" s="6" t="s">
        <v>503</v>
      </c>
      <c r="C215" s="6" t="s">
        <v>74</v>
      </c>
      <c r="D215" s="6" t="s">
        <v>37</v>
      </c>
      <c r="E215" s="6" t="s">
        <v>58</v>
      </c>
      <c r="F215" s="6" t="s">
        <v>55</v>
      </c>
      <c r="G215" s="63">
        <v>230.34064000000001</v>
      </c>
    </row>
    <row r="216" spans="1:8" s="27" customFormat="1" ht="76.5" x14ac:dyDescent="0.2">
      <c r="A216" s="13" t="s">
        <v>504</v>
      </c>
      <c r="B216" s="4" t="s">
        <v>505</v>
      </c>
      <c r="C216" s="4"/>
      <c r="D216" s="4" t="s">
        <v>37</v>
      </c>
      <c r="E216" s="4" t="s">
        <v>58</v>
      </c>
      <c r="F216" s="4" t="s">
        <v>55</v>
      </c>
      <c r="G216" s="63">
        <f>G217</f>
        <v>681.94965999999999</v>
      </c>
    </row>
    <row r="217" spans="1:8" s="27" customFormat="1" x14ac:dyDescent="0.2">
      <c r="A217" s="10" t="s">
        <v>403</v>
      </c>
      <c r="B217" s="6" t="s">
        <v>505</v>
      </c>
      <c r="C217" s="6" t="s">
        <v>74</v>
      </c>
      <c r="D217" s="6" t="s">
        <v>37</v>
      </c>
      <c r="E217" s="6" t="s">
        <v>58</v>
      </c>
      <c r="F217" s="6" t="s">
        <v>55</v>
      </c>
      <c r="G217" s="63">
        <v>681.94965999999999</v>
      </c>
    </row>
    <row r="218" spans="1:8" s="27" customFormat="1" ht="27" x14ac:dyDescent="0.2">
      <c r="A218" s="23" t="s">
        <v>10</v>
      </c>
      <c r="B218" s="7" t="s">
        <v>239</v>
      </c>
      <c r="C218" s="7"/>
      <c r="D218" s="7" t="s">
        <v>37</v>
      </c>
      <c r="E218" s="7" t="s">
        <v>58</v>
      </c>
      <c r="F218" s="7" t="s">
        <v>45</v>
      </c>
      <c r="G218" s="64">
        <f>G219</f>
        <v>4882.0408200000002</v>
      </c>
    </row>
    <row r="219" spans="1:8" s="27" customFormat="1" ht="38.25" x14ac:dyDescent="0.2">
      <c r="A219" s="22" t="s">
        <v>267</v>
      </c>
      <c r="B219" s="4" t="s">
        <v>271</v>
      </c>
      <c r="C219" s="7"/>
      <c r="D219" s="4" t="s">
        <v>37</v>
      </c>
      <c r="E219" s="4" t="s">
        <v>58</v>
      </c>
      <c r="F219" s="4" t="s">
        <v>45</v>
      </c>
      <c r="G219" s="65">
        <f>G220+G223+G229</f>
        <v>4882.0408200000002</v>
      </c>
    </row>
    <row r="220" spans="1:8" s="27" customFormat="1" ht="25.5" x14ac:dyDescent="0.2">
      <c r="A220" s="18" t="s">
        <v>81</v>
      </c>
      <c r="B220" s="4" t="s">
        <v>230</v>
      </c>
      <c r="C220" s="4"/>
      <c r="D220" s="4" t="s">
        <v>37</v>
      </c>
      <c r="E220" s="4" t="s">
        <v>58</v>
      </c>
      <c r="F220" s="4" t="s">
        <v>45</v>
      </c>
      <c r="G220" s="65">
        <f>G221+G222</f>
        <v>963.5</v>
      </c>
    </row>
    <row r="221" spans="1:8" s="27" customFormat="1" ht="25.5" x14ac:dyDescent="0.2">
      <c r="A221" s="10" t="s">
        <v>104</v>
      </c>
      <c r="B221" s="6" t="s">
        <v>230</v>
      </c>
      <c r="C221" s="6" t="s">
        <v>65</v>
      </c>
      <c r="D221" s="6" t="s">
        <v>37</v>
      </c>
      <c r="E221" s="6" t="s">
        <v>58</v>
      </c>
      <c r="F221" s="6" t="s">
        <v>45</v>
      </c>
      <c r="G221" s="63">
        <v>740</v>
      </c>
      <c r="H221" s="84"/>
    </row>
    <row r="222" spans="1:8" s="27" customFormat="1" ht="38.25" x14ac:dyDescent="0.2">
      <c r="A222" s="10" t="s">
        <v>105</v>
      </c>
      <c r="B222" s="6" t="s">
        <v>230</v>
      </c>
      <c r="C222" s="6" t="s">
        <v>98</v>
      </c>
      <c r="D222" s="6" t="s">
        <v>37</v>
      </c>
      <c r="E222" s="6" t="s">
        <v>58</v>
      </c>
      <c r="F222" s="6" t="s">
        <v>45</v>
      </c>
      <c r="G222" s="63">
        <v>223.5</v>
      </c>
      <c r="H222" s="84"/>
    </row>
    <row r="223" spans="1:8" s="27" customFormat="1" ht="25.5" x14ac:dyDescent="0.2">
      <c r="A223" s="21" t="s">
        <v>38</v>
      </c>
      <c r="B223" s="4" t="s">
        <v>231</v>
      </c>
      <c r="C223" s="4"/>
      <c r="D223" s="4" t="s">
        <v>37</v>
      </c>
      <c r="E223" s="4" t="s">
        <v>58</v>
      </c>
      <c r="F223" s="4" t="s">
        <v>45</v>
      </c>
      <c r="G223" s="65">
        <f>SUM(G224:G228)</f>
        <v>3816.5</v>
      </c>
    </row>
    <row r="224" spans="1:8" s="27" customFormat="1" x14ac:dyDescent="0.2">
      <c r="A224" s="25" t="s">
        <v>177</v>
      </c>
      <c r="B224" s="6" t="s">
        <v>231</v>
      </c>
      <c r="C224" s="6" t="s">
        <v>83</v>
      </c>
      <c r="D224" s="6" t="s">
        <v>37</v>
      </c>
      <c r="E224" s="6" t="s">
        <v>58</v>
      </c>
      <c r="F224" s="6" t="s">
        <v>45</v>
      </c>
      <c r="G224" s="63">
        <v>2636.4</v>
      </c>
      <c r="H224" s="84"/>
    </row>
    <row r="225" spans="1:8" s="27" customFormat="1" ht="38.25" x14ac:dyDescent="0.2">
      <c r="A225" s="10" t="s">
        <v>179</v>
      </c>
      <c r="B225" s="6" t="s">
        <v>231</v>
      </c>
      <c r="C225" s="6" t="s">
        <v>111</v>
      </c>
      <c r="D225" s="6" t="s">
        <v>37</v>
      </c>
      <c r="E225" s="6" t="s">
        <v>58</v>
      </c>
      <c r="F225" s="6" t="s">
        <v>45</v>
      </c>
      <c r="G225" s="63">
        <v>796.1</v>
      </c>
      <c r="H225" s="84"/>
    </row>
    <row r="226" spans="1:8" s="27" customFormat="1" ht="25.5" x14ac:dyDescent="0.2">
      <c r="A226" s="10" t="s">
        <v>66</v>
      </c>
      <c r="B226" s="6" t="s">
        <v>231</v>
      </c>
      <c r="C226" s="6" t="s">
        <v>67</v>
      </c>
      <c r="D226" s="6" t="s">
        <v>37</v>
      </c>
      <c r="E226" s="6" t="s">
        <v>58</v>
      </c>
      <c r="F226" s="6" t="s">
        <v>45</v>
      </c>
      <c r="G226" s="63">
        <v>129</v>
      </c>
      <c r="H226" s="84"/>
    </row>
    <row r="227" spans="1:8" s="27" customFormat="1" ht="25.5" x14ac:dyDescent="0.2">
      <c r="A227" s="10" t="s">
        <v>68</v>
      </c>
      <c r="B227" s="6" t="s">
        <v>231</v>
      </c>
      <c r="C227" s="6" t="s">
        <v>69</v>
      </c>
      <c r="D227" s="6" t="s">
        <v>37</v>
      </c>
      <c r="E227" s="6" t="s">
        <v>58</v>
      </c>
      <c r="F227" s="6" t="s">
        <v>45</v>
      </c>
      <c r="G227" s="63">
        <v>251</v>
      </c>
      <c r="H227" s="84"/>
    </row>
    <row r="228" spans="1:8" s="27" customFormat="1" x14ac:dyDescent="0.2">
      <c r="A228" s="10" t="s">
        <v>300</v>
      </c>
      <c r="B228" s="6" t="s">
        <v>301</v>
      </c>
      <c r="C228" s="6" t="s">
        <v>299</v>
      </c>
      <c r="D228" s="6" t="s">
        <v>37</v>
      </c>
      <c r="E228" s="6" t="s">
        <v>58</v>
      </c>
      <c r="F228" s="6" t="s">
        <v>45</v>
      </c>
      <c r="G228" s="63">
        <v>4</v>
      </c>
      <c r="H228" s="84"/>
    </row>
    <row r="229" spans="1:8" s="27" customFormat="1" ht="25.5" x14ac:dyDescent="0.2">
      <c r="A229" s="22" t="s">
        <v>270</v>
      </c>
      <c r="B229" s="4" t="s">
        <v>272</v>
      </c>
      <c r="C229" s="4"/>
      <c r="D229" s="4" t="s">
        <v>37</v>
      </c>
      <c r="E229" s="4" t="s">
        <v>44</v>
      </c>
      <c r="F229" s="4" t="s">
        <v>44</v>
      </c>
      <c r="G229" s="65">
        <f>G230</f>
        <v>102.04082</v>
      </c>
    </row>
    <row r="230" spans="1:8" s="27" customFormat="1" ht="25.5" x14ac:dyDescent="0.2">
      <c r="A230" s="10" t="s">
        <v>68</v>
      </c>
      <c r="B230" s="6" t="s">
        <v>272</v>
      </c>
      <c r="C230" s="6" t="s">
        <v>69</v>
      </c>
      <c r="D230" s="6" t="s">
        <v>37</v>
      </c>
      <c r="E230" s="6" t="s">
        <v>44</v>
      </c>
      <c r="F230" s="6" t="s">
        <v>44</v>
      </c>
      <c r="G230" s="63">
        <v>102.04082</v>
      </c>
      <c r="H230" s="84"/>
    </row>
    <row r="231" spans="1:8" s="27" customFormat="1" ht="13.5" x14ac:dyDescent="0.2">
      <c r="A231" s="28" t="s">
        <v>407</v>
      </c>
      <c r="B231" s="7" t="s">
        <v>411</v>
      </c>
      <c r="C231" s="6"/>
      <c r="D231" s="7" t="s">
        <v>37</v>
      </c>
      <c r="E231" s="7" t="s">
        <v>49</v>
      </c>
      <c r="F231" s="7" t="s">
        <v>43</v>
      </c>
      <c r="G231" s="87">
        <f>G232</f>
        <v>1963.5</v>
      </c>
    </row>
    <row r="232" spans="1:8" s="27" customFormat="1" ht="25.5" x14ac:dyDescent="0.2">
      <c r="A232" s="18" t="s">
        <v>408</v>
      </c>
      <c r="B232" s="4" t="s">
        <v>412</v>
      </c>
      <c r="C232" s="6"/>
      <c r="D232" s="4" t="s">
        <v>37</v>
      </c>
      <c r="E232" s="4" t="s">
        <v>49</v>
      </c>
      <c r="F232" s="4" t="s">
        <v>43</v>
      </c>
      <c r="G232" s="65">
        <f>G233</f>
        <v>1963.5</v>
      </c>
    </row>
    <row r="233" spans="1:8" s="27" customFormat="1" ht="25.5" x14ac:dyDescent="0.2">
      <c r="A233" s="18" t="s">
        <v>409</v>
      </c>
      <c r="B233" s="4" t="s">
        <v>413</v>
      </c>
      <c r="C233" s="6"/>
      <c r="D233" s="4" t="s">
        <v>37</v>
      </c>
      <c r="E233" s="4" t="s">
        <v>49</v>
      </c>
      <c r="F233" s="4" t="s">
        <v>43</v>
      </c>
      <c r="G233" s="63">
        <f>G234</f>
        <v>1963.5</v>
      </c>
    </row>
    <row r="234" spans="1:8" s="27" customFormat="1" x14ac:dyDescent="0.2">
      <c r="A234" s="19" t="s">
        <v>410</v>
      </c>
      <c r="B234" s="6" t="s">
        <v>413</v>
      </c>
      <c r="C234" s="6" t="s">
        <v>414</v>
      </c>
      <c r="D234" s="6" t="s">
        <v>37</v>
      </c>
      <c r="E234" s="6" t="s">
        <v>49</v>
      </c>
      <c r="F234" s="6" t="s">
        <v>43</v>
      </c>
      <c r="G234" s="63">
        <v>1963.5</v>
      </c>
      <c r="H234" s="84"/>
    </row>
    <row r="235" spans="1:8" s="27" customFormat="1" ht="27" x14ac:dyDescent="0.2">
      <c r="A235" s="28" t="s">
        <v>7</v>
      </c>
      <c r="B235" s="7" t="s">
        <v>12</v>
      </c>
      <c r="C235" s="7"/>
      <c r="D235" s="7" t="s">
        <v>37</v>
      </c>
      <c r="E235" s="7" t="s">
        <v>44</v>
      </c>
      <c r="F235" s="7" t="s">
        <v>44</v>
      </c>
      <c r="G235" s="64">
        <f>G236</f>
        <v>15983.300000000001</v>
      </c>
    </row>
    <row r="236" spans="1:8" s="27" customFormat="1" ht="31.5" customHeight="1" x14ac:dyDescent="0.2">
      <c r="A236" s="18" t="s">
        <v>268</v>
      </c>
      <c r="B236" s="4" t="s">
        <v>13</v>
      </c>
      <c r="C236" s="7"/>
      <c r="D236" s="4" t="s">
        <v>37</v>
      </c>
      <c r="E236" s="4" t="s">
        <v>44</v>
      </c>
      <c r="F236" s="4" t="s">
        <v>44</v>
      </c>
      <c r="G236" s="65">
        <f>G237+G239</f>
        <v>15983.300000000001</v>
      </c>
    </row>
    <row r="237" spans="1:8" s="27" customFormat="1" ht="38.25" x14ac:dyDescent="0.2">
      <c r="A237" s="18" t="s">
        <v>222</v>
      </c>
      <c r="B237" s="4" t="s">
        <v>17</v>
      </c>
      <c r="C237" s="4"/>
      <c r="D237" s="4" t="s">
        <v>37</v>
      </c>
      <c r="E237" s="4" t="s">
        <v>44</v>
      </c>
      <c r="F237" s="4" t="s">
        <v>44</v>
      </c>
      <c r="G237" s="65">
        <f>G238</f>
        <v>1685.1095</v>
      </c>
    </row>
    <row r="238" spans="1:8" ht="51" x14ac:dyDescent="0.2">
      <c r="A238" s="11" t="s">
        <v>72</v>
      </c>
      <c r="B238" s="6" t="s">
        <v>17</v>
      </c>
      <c r="C238" s="4" t="s">
        <v>75</v>
      </c>
      <c r="D238" s="6" t="s">
        <v>37</v>
      </c>
      <c r="E238" s="6" t="s">
        <v>44</v>
      </c>
      <c r="F238" s="6" t="s">
        <v>44</v>
      </c>
      <c r="G238" s="63">
        <v>1685.1095</v>
      </c>
      <c r="H238" s="72"/>
    </row>
    <row r="239" spans="1:8" ht="38.25" x14ac:dyDescent="0.2">
      <c r="A239" s="17" t="s">
        <v>475</v>
      </c>
      <c r="B239" s="4" t="s">
        <v>474</v>
      </c>
      <c r="C239" s="4"/>
      <c r="D239" s="4" t="s">
        <v>37</v>
      </c>
      <c r="E239" s="4" t="s">
        <v>44</v>
      </c>
      <c r="F239" s="4" t="s">
        <v>44</v>
      </c>
      <c r="G239" s="65">
        <f>G240</f>
        <v>14298.190500000001</v>
      </c>
      <c r="H239" s="72"/>
    </row>
    <row r="240" spans="1:8" x14ac:dyDescent="0.2">
      <c r="A240" s="11"/>
      <c r="B240" s="6" t="s">
        <v>474</v>
      </c>
      <c r="C240" s="4" t="s">
        <v>80</v>
      </c>
      <c r="D240" s="6" t="s">
        <v>37</v>
      </c>
      <c r="E240" s="6" t="s">
        <v>44</v>
      </c>
      <c r="F240" s="6" t="s">
        <v>44</v>
      </c>
      <c r="G240" s="63">
        <v>14298.190500000001</v>
      </c>
      <c r="H240" s="72"/>
    </row>
    <row r="241" spans="1:8" ht="25.5" x14ac:dyDescent="0.2">
      <c r="A241" s="60" t="s">
        <v>368</v>
      </c>
      <c r="B241" s="56" t="s">
        <v>140</v>
      </c>
      <c r="C241" s="56"/>
      <c r="D241" s="56"/>
      <c r="E241" s="56"/>
      <c r="F241" s="56"/>
      <c r="G241" s="57">
        <f>G242+G257+G287+G299+G311+G334</f>
        <v>1050196.0605300001</v>
      </c>
    </row>
    <row r="242" spans="1:8" ht="27" x14ac:dyDescent="0.2">
      <c r="A242" s="23" t="s">
        <v>247</v>
      </c>
      <c r="B242" s="7" t="s">
        <v>141</v>
      </c>
      <c r="C242" s="7"/>
      <c r="D242" s="7" t="s">
        <v>87</v>
      </c>
      <c r="E242" s="7" t="s">
        <v>44</v>
      </c>
      <c r="F242" s="7" t="s">
        <v>41</v>
      </c>
      <c r="G242" s="29">
        <f>G243</f>
        <v>285349.45055000001</v>
      </c>
    </row>
    <row r="243" spans="1:8" ht="38.25" x14ac:dyDescent="0.2">
      <c r="A243" s="22" t="s">
        <v>142</v>
      </c>
      <c r="B243" s="4" t="s">
        <v>143</v>
      </c>
      <c r="C243" s="4"/>
      <c r="D243" s="4">
        <v>969</v>
      </c>
      <c r="E243" s="4" t="s">
        <v>44</v>
      </c>
      <c r="F243" s="4" t="s">
        <v>41</v>
      </c>
      <c r="G243" s="65">
        <f>G244+G250+G246+G248+G253+G255</f>
        <v>285349.45055000001</v>
      </c>
    </row>
    <row r="244" spans="1:8" ht="25.5" x14ac:dyDescent="0.2">
      <c r="A244" s="17" t="s">
        <v>90</v>
      </c>
      <c r="B244" s="4" t="s">
        <v>146</v>
      </c>
      <c r="C244" s="4"/>
      <c r="D244" s="4">
        <v>969</v>
      </c>
      <c r="E244" s="4" t="s">
        <v>44</v>
      </c>
      <c r="F244" s="4" t="s">
        <v>41</v>
      </c>
      <c r="G244" s="65">
        <f>G245</f>
        <v>146454.79999999999</v>
      </c>
    </row>
    <row r="245" spans="1:8" ht="51" x14ac:dyDescent="0.2">
      <c r="A245" s="39" t="s">
        <v>71</v>
      </c>
      <c r="B245" s="6" t="s">
        <v>146</v>
      </c>
      <c r="C245" s="6" t="s">
        <v>76</v>
      </c>
      <c r="D245" s="6">
        <v>969</v>
      </c>
      <c r="E245" s="6" t="s">
        <v>44</v>
      </c>
      <c r="F245" s="6" t="s">
        <v>41</v>
      </c>
      <c r="G245" s="63">
        <v>146454.79999999999</v>
      </c>
      <c r="H245" s="72"/>
    </row>
    <row r="246" spans="1:8" ht="38.25" x14ac:dyDescent="0.2">
      <c r="A246" s="22" t="s">
        <v>287</v>
      </c>
      <c r="B246" s="4" t="s">
        <v>286</v>
      </c>
      <c r="C246" s="4"/>
      <c r="D246" s="4" t="s">
        <v>87</v>
      </c>
      <c r="E246" s="4" t="s">
        <v>44</v>
      </c>
      <c r="F246" s="4" t="s">
        <v>41</v>
      </c>
      <c r="G246" s="65">
        <f>G247</f>
        <v>563</v>
      </c>
    </row>
    <row r="247" spans="1:8" ht="51" x14ac:dyDescent="0.2">
      <c r="A247" s="39" t="s">
        <v>71</v>
      </c>
      <c r="B247" s="6" t="s">
        <v>286</v>
      </c>
      <c r="C247" s="6" t="s">
        <v>76</v>
      </c>
      <c r="D247" s="6" t="s">
        <v>87</v>
      </c>
      <c r="E247" s="6" t="s">
        <v>44</v>
      </c>
      <c r="F247" s="6" t="s">
        <v>41</v>
      </c>
      <c r="G247" s="63">
        <v>563</v>
      </c>
      <c r="H247" s="72"/>
    </row>
    <row r="248" spans="1:8" ht="63.75" x14ac:dyDescent="0.2">
      <c r="A248" s="22" t="s">
        <v>477</v>
      </c>
      <c r="B248" s="4" t="s">
        <v>476</v>
      </c>
      <c r="C248" s="4"/>
      <c r="D248" s="4" t="s">
        <v>87</v>
      </c>
      <c r="E248" s="4" t="s">
        <v>44</v>
      </c>
      <c r="F248" s="4" t="s">
        <v>41</v>
      </c>
      <c r="G248" s="65">
        <f>G249</f>
        <v>324</v>
      </c>
      <c r="H248" s="72"/>
    </row>
    <row r="249" spans="1:8" ht="21" customHeight="1" x14ac:dyDescent="0.2">
      <c r="A249" s="10" t="s">
        <v>73</v>
      </c>
      <c r="B249" s="6" t="s">
        <v>476</v>
      </c>
      <c r="C249" s="6" t="s">
        <v>74</v>
      </c>
      <c r="D249" s="6" t="s">
        <v>87</v>
      </c>
      <c r="E249" s="6" t="s">
        <v>44</v>
      </c>
      <c r="F249" s="6" t="s">
        <v>41</v>
      </c>
      <c r="G249" s="63">
        <v>324</v>
      </c>
      <c r="H249" s="72"/>
    </row>
    <row r="250" spans="1:8" ht="25.5" x14ac:dyDescent="0.2">
      <c r="A250" s="22" t="s">
        <v>144</v>
      </c>
      <c r="B250" s="4" t="s">
        <v>145</v>
      </c>
      <c r="C250" s="4"/>
      <c r="D250" s="4">
        <v>969</v>
      </c>
      <c r="E250" s="4" t="s">
        <v>44</v>
      </c>
      <c r="F250" s="4" t="s">
        <v>41</v>
      </c>
      <c r="G250" s="65">
        <f>G251+G252</f>
        <v>35998.699999999997</v>
      </c>
    </row>
    <row r="251" spans="1:8" ht="51" x14ac:dyDescent="0.2">
      <c r="A251" s="39" t="s">
        <v>71</v>
      </c>
      <c r="B251" s="6" t="s">
        <v>145</v>
      </c>
      <c r="C251" s="6" t="s">
        <v>76</v>
      </c>
      <c r="D251" s="6">
        <v>969</v>
      </c>
      <c r="E251" s="6" t="s">
        <v>44</v>
      </c>
      <c r="F251" s="6" t="s">
        <v>41</v>
      </c>
      <c r="G251" s="63">
        <v>35947</v>
      </c>
      <c r="H251" s="72"/>
    </row>
    <row r="252" spans="1:8" x14ac:dyDescent="0.2">
      <c r="A252" s="10" t="s">
        <v>73</v>
      </c>
      <c r="B252" s="6" t="s">
        <v>145</v>
      </c>
      <c r="C252" s="6" t="s">
        <v>74</v>
      </c>
      <c r="D252" s="6">
        <v>969</v>
      </c>
      <c r="E252" s="6" t="s">
        <v>44</v>
      </c>
      <c r="F252" s="6" t="s">
        <v>41</v>
      </c>
      <c r="G252" s="63">
        <v>51.7</v>
      </c>
      <c r="H252" s="72"/>
    </row>
    <row r="253" spans="1:8" ht="25.5" x14ac:dyDescent="0.2">
      <c r="A253" s="22" t="s">
        <v>404</v>
      </c>
      <c r="B253" s="4" t="s">
        <v>416</v>
      </c>
      <c r="C253" s="4"/>
      <c r="D253" s="4" t="s">
        <v>87</v>
      </c>
      <c r="E253" s="4" t="s">
        <v>44</v>
      </c>
      <c r="F253" s="4" t="s">
        <v>41</v>
      </c>
      <c r="G253" s="65">
        <f>G254</f>
        <v>97437.41721</v>
      </c>
      <c r="H253" s="72"/>
    </row>
    <row r="254" spans="1:8" ht="51" x14ac:dyDescent="0.2">
      <c r="A254" s="39" t="s">
        <v>71</v>
      </c>
      <c r="B254" s="6" t="s">
        <v>416</v>
      </c>
      <c r="C254" s="6" t="s">
        <v>76</v>
      </c>
      <c r="D254" s="6" t="s">
        <v>87</v>
      </c>
      <c r="E254" s="6" t="s">
        <v>44</v>
      </c>
      <c r="F254" s="6" t="s">
        <v>41</v>
      </c>
      <c r="G254" s="63">
        <v>97437.41721</v>
      </c>
      <c r="H254" s="72"/>
    </row>
    <row r="255" spans="1:8" ht="50.25" customHeight="1" x14ac:dyDescent="0.2">
      <c r="A255" s="22" t="s">
        <v>338</v>
      </c>
      <c r="B255" s="4" t="s">
        <v>478</v>
      </c>
      <c r="C255" s="4"/>
      <c r="D255" s="4" t="s">
        <v>87</v>
      </c>
      <c r="E255" s="4" t="s">
        <v>44</v>
      </c>
      <c r="F255" s="4" t="s">
        <v>41</v>
      </c>
      <c r="G255" s="65">
        <f>G256</f>
        <v>4571.53334</v>
      </c>
      <c r="H255" s="72"/>
    </row>
    <row r="256" spans="1:8" x14ac:dyDescent="0.2">
      <c r="A256" s="10" t="s">
        <v>73</v>
      </c>
      <c r="B256" s="6" t="s">
        <v>478</v>
      </c>
      <c r="C256" s="6" t="s">
        <v>74</v>
      </c>
      <c r="D256" s="6" t="s">
        <v>87</v>
      </c>
      <c r="E256" s="6" t="s">
        <v>44</v>
      </c>
      <c r="F256" s="6" t="s">
        <v>41</v>
      </c>
      <c r="G256" s="63">
        <v>4571.53334</v>
      </c>
      <c r="H256" s="72"/>
    </row>
    <row r="257" spans="1:8" ht="27" x14ac:dyDescent="0.2">
      <c r="A257" s="23" t="s">
        <v>248</v>
      </c>
      <c r="B257" s="7" t="s">
        <v>147</v>
      </c>
      <c r="C257" s="7"/>
      <c r="D257" s="7">
        <v>969</v>
      </c>
      <c r="E257" s="7" t="s">
        <v>44</v>
      </c>
      <c r="F257" s="7" t="s">
        <v>42</v>
      </c>
      <c r="G257" s="64">
        <f>G258+G280</f>
        <v>627112.3922</v>
      </c>
    </row>
    <row r="258" spans="1:8" ht="25.5" x14ac:dyDescent="0.2">
      <c r="A258" s="22" t="s">
        <v>153</v>
      </c>
      <c r="B258" s="4" t="s">
        <v>149</v>
      </c>
      <c r="C258" s="4"/>
      <c r="D258" s="4" t="s">
        <v>87</v>
      </c>
      <c r="E258" s="4" t="s">
        <v>44</v>
      </c>
      <c r="F258" s="4" t="s">
        <v>42</v>
      </c>
      <c r="G258" s="65">
        <f>G261+G267+G272+G263+G265+G270+G278+G274+G276+G259</f>
        <v>618150.69999999995</v>
      </c>
    </row>
    <row r="259" spans="1:8" ht="51" x14ac:dyDescent="0.2">
      <c r="A259" s="22" t="s">
        <v>206</v>
      </c>
      <c r="B259" s="4" t="s">
        <v>417</v>
      </c>
      <c r="C259" s="4"/>
      <c r="D259" s="4" t="s">
        <v>87</v>
      </c>
      <c r="E259" s="4" t="s">
        <v>44</v>
      </c>
      <c r="F259" s="4" t="s">
        <v>42</v>
      </c>
      <c r="G259" s="65">
        <f>G260</f>
        <v>31351.9</v>
      </c>
    </row>
    <row r="260" spans="1:8" x14ac:dyDescent="0.2">
      <c r="A260" s="10" t="s">
        <v>73</v>
      </c>
      <c r="B260" s="6" t="s">
        <v>417</v>
      </c>
      <c r="C260" s="4" t="s">
        <v>74</v>
      </c>
      <c r="D260" s="6" t="s">
        <v>87</v>
      </c>
      <c r="E260" s="6" t="s">
        <v>44</v>
      </c>
      <c r="F260" s="6" t="s">
        <v>42</v>
      </c>
      <c r="G260" s="63">
        <v>31351.9</v>
      </c>
      <c r="H260" s="72"/>
    </row>
    <row r="261" spans="1:8" ht="63.75" x14ac:dyDescent="0.2">
      <c r="A261" s="18" t="s">
        <v>92</v>
      </c>
      <c r="B261" s="4" t="s">
        <v>154</v>
      </c>
      <c r="C261" s="4"/>
      <c r="D261" s="4" t="s">
        <v>87</v>
      </c>
      <c r="E261" s="4" t="s">
        <v>44</v>
      </c>
      <c r="F261" s="4" t="s">
        <v>42</v>
      </c>
      <c r="G261" s="65">
        <f>G262</f>
        <v>286773.8</v>
      </c>
    </row>
    <row r="262" spans="1:8" ht="51" x14ac:dyDescent="0.2">
      <c r="A262" s="19" t="s">
        <v>71</v>
      </c>
      <c r="B262" s="6" t="s">
        <v>155</v>
      </c>
      <c r="C262" s="6" t="s">
        <v>76</v>
      </c>
      <c r="D262" s="6">
        <v>969</v>
      </c>
      <c r="E262" s="6" t="s">
        <v>44</v>
      </c>
      <c r="F262" s="6" t="s">
        <v>42</v>
      </c>
      <c r="G262" s="63">
        <v>286773.8</v>
      </c>
      <c r="H262" s="72"/>
    </row>
    <row r="263" spans="1:8" ht="51" x14ac:dyDescent="0.2">
      <c r="A263" s="22" t="s">
        <v>206</v>
      </c>
      <c r="B263" s="4" t="s">
        <v>269</v>
      </c>
      <c r="C263" s="4"/>
      <c r="D263" s="4" t="s">
        <v>87</v>
      </c>
      <c r="E263" s="4" t="s">
        <v>44</v>
      </c>
      <c r="F263" s="4" t="s">
        <v>42</v>
      </c>
      <c r="G263" s="65">
        <f>G264</f>
        <v>5565.8</v>
      </c>
    </row>
    <row r="264" spans="1:8" x14ac:dyDescent="0.2">
      <c r="A264" s="10" t="s">
        <v>73</v>
      </c>
      <c r="B264" s="6" t="s">
        <v>156</v>
      </c>
      <c r="C264" s="6" t="s">
        <v>74</v>
      </c>
      <c r="D264" s="6" t="s">
        <v>87</v>
      </c>
      <c r="E264" s="6" t="s">
        <v>44</v>
      </c>
      <c r="F264" s="6" t="s">
        <v>42</v>
      </c>
      <c r="G264" s="63">
        <v>5565.8</v>
      </c>
    </row>
    <row r="265" spans="1:8" ht="38.25" x14ac:dyDescent="0.2">
      <c r="A265" s="13" t="s">
        <v>480</v>
      </c>
      <c r="B265" s="4" t="s">
        <v>479</v>
      </c>
      <c r="C265" s="4"/>
      <c r="D265" s="4" t="s">
        <v>87</v>
      </c>
      <c r="E265" s="4" t="s">
        <v>44</v>
      </c>
      <c r="F265" s="4" t="s">
        <v>42</v>
      </c>
      <c r="G265" s="65">
        <f>G266</f>
        <v>2846</v>
      </c>
    </row>
    <row r="266" spans="1:8" ht="51" x14ac:dyDescent="0.2">
      <c r="A266" s="19" t="s">
        <v>71</v>
      </c>
      <c r="B266" s="6" t="s">
        <v>479</v>
      </c>
      <c r="C266" s="6" t="s">
        <v>76</v>
      </c>
      <c r="D266" s="6" t="s">
        <v>87</v>
      </c>
      <c r="E266" s="6" t="s">
        <v>44</v>
      </c>
      <c r="F266" s="6" t="s">
        <v>42</v>
      </c>
      <c r="G266" s="63">
        <v>2846</v>
      </c>
    </row>
    <row r="267" spans="1:8" ht="38.25" x14ac:dyDescent="0.2">
      <c r="A267" s="22" t="s">
        <v>150</v>
      </c>
      <c r="B267" s="4" t="s">
        <v>151</v>
      </c>
      <c r="C267" s="4"/>
      <c r="D267" s="4" t="s">
        <v>87</v>
      </c>
      <c r="E267" s="4" t="s">
        <v>44</v>
      </c>
      <c r="F267" s="4" t="s">
        <v>42</v>
      </c>
      <c r="G267" s="65">
        <f>G268+G269</f>
        <v>83907.377999999997</v>
      </c>
    </row>
    <row r="268" spans="1:8" ht="51" x14ac:dyDescent="0.2">
      <c r="A268" s="19" t="s">
        <v>71</v>
      </c>
      <c r="B268" s="6" t="s">
        <v>152</v>
      </c>
      <c r="C268" s="6" t="s">
        <v>76</v>
      </c>
      <c r="D268" s="6">
        <v>969</v>
      </c>
      <c r="E268" s="6" t="s">
        <v>44</v>
      </c>
      <c r="F268" s="6" t="s">
        <v>42</v>
      </c>
      <c r="G268" s="63">
        <v>83855.678</v>
      </c>
      <c r="H268" s="72"/>
    </row>
    <row r="269" spans="1:8" x14ac:dyDescent="0.2">
      <c r="A269" s="10" t="s">
        <v>73</v>
      </c>
      <c r="B269" s="6" t="s">
        <v>152</v>
      </c>
      <c r="C269" s="6" t="s">
        <v>74</v>
      </c>
      <c r="D269" s="6">
        <v>969</v>
      </c>
      <c r="E269" s="6" t="s">
        <v>44</v>
      </c>
      <c r="F269" s="6" t="s">
        <v>42</v>
      </c>
      <c r="G269" s="63">
        <v>51.7</v>
      </c>
      <c r="H269" s="72"/>
    </row>
    <row r="270" spans="1:8" s="26" customFormat="1" ht="51" x14ac:dyDescent="0.2">
      <c r="A270" s="13" t="s">
        <v>293</v>
      </c>
      <c r="B270" s="4" t="s">
        <v>207</v>
      </c>
      <c r="C270" s="4"/>
      <c r="D270" s="4">
        <v>969</v>
      </c>
      <c r="E270" s="4" t="s">
        <v>44</v>
      </c>
      <c r="F270" s="4" t="s">
        <v>42</v>
      </c>
      <c r="G270" s="65">
        <f>G271</f>
        <v>29649.200000000001</v>
      </c>
    </row>
    <row r="271" spans="1:8" x14ac:dyDescent="0.2">
      <c r="A271" s="10" t="s">
        <v>73</v>
      </c>
      <c r="B271" s="6" t="s">
        <v>207</v>
      </c>
      <c r="C271" s="6" t="s">
        <v>74</v>
      </c>
      <c r="D271" s="6">
        <v>969</v>
      </c>
      <c r="E271" s="6" t="s">
        <v>44</v>
      </c>
      <c r="F271" s="6" t="s">
        <v>42</v>
      </c>
      <c r="G271" s="63">
        <v>29649.200000000001</v>
      </c>
      <c r="H271" s="72"/>
    </row>
    <row r="272" spans="1:8" ht="51.75" customHeight="1" x14ac:dyDescent="0.2">
      <c r="A272" s="22" t="s">
        <v>294</v>
      </c>
      <c r="B272" s="4" t="s">
        <v>244</v>
      </c>
      <c r="C272" s="4"/>
      <c r="D272" s="4" t="s">
        <v>87</v>
      </c>
      <c r="E272" s="4" t="s">
        <v>44</v>
      </c>
      <c r="F272" s="4" t="s">
        <v>42</v>
      </c>
      <c r="G272" s="65">
        <f>G273</f>
        <v>152744</v>
      </c>
    </row>
    <row r="273" spans="1:8" ht="51" x14ac:dyDescent="0.2">
      <c r="A273" s="19" t="s">
        <v>71</v>
      </c>
      <c r="B273" s="6" t="s">
        <v>244</v>
      </c>
      <c r="C273" s="6" t="s">
        <v>76</v>
      </c>
      <c r="D273" s="6">
        <v>969</v>
      </c>
      <c r="E273" s="6" t="s">
        <v>44</v>
      </c>
      <c r="F273" s="6" t="s">
        <v>42</v>
      </c>
      <c r="G273" s="63">
        <v>152744</v>
      </c>
      <c r="H273" s="72"/>
    </row>
    <row r="274" spans="1:8" ht="38.25" x14ac:dyDescent="0.2">
      <c r="A274" s="13" t="s">
        <v>295</v>
      </c>
      <c r="B274" s="4" t="s">
        <v>339</v>
      </c>
      <c r="C274" s="4"/>
      <c r="D274" s="4" t="s">
        <v>87</v>
      </c>
      <c r="E274" s="4" t="s">
        <v>44</v>
      </c>
      <c r="F274" s="4" t="s">
        <v>42</v>
      </c>
      <c r="G274" s="65">
        <f>G275</f>
        <v>23338.799999999999</v>
      </c>
    </row>
    <row r="275" spans="1:8" x14ac:dyDescent="0.2">
      <c r="A275" s="10" t="s">
        <v>73</v>
      </c>
      <c r="B275" s="6" t="s">
        <v>339</v>
      </c>
      <c r="C275" s="6" t="s">
        <v>74</v>
      </c>
      <c r="D275" s="6" t="s">
        <v>87</v>
      </c>
      <c r="E275" s="6" t="s">
        <v>44</v>
      </c>
      <c r="F275" s="6" t="s">
        <v>42</v>
      </c>
      <c r="G275" s="63">
        <v>23338.799999999999</v>
      </c>
      <c r="H275" s="72"/>
    </row>
    <row r="276" spans="1:8" s="26" customFormat="1" ht="102" x14ac:dyDescent="0.2">
      <c r="A276" s="13" t="s">
        <v>341</v>
      </c>
      <c r="B276" s="4" t="s">
        <v>340</v>
      </c>
      <c r="C276" s="4"/>
      <c r="D276" s="4" t="s">
        <v>87</v>
      </c>
      <c r="E276" s="4" t="s">
        <v>44</v>
      </c>
      <c r="F276" s="4" t="s">
        <v>42</v>
      </c>
      <c r="G276" s="65">
        <f>G277</f>
        <v>1570.722</v>
      </c>
    </row>
    <row r="277" spans="1:8" x14ac:dyDescent="0.2">
      <c r="A277" s="10" t="s">
        <v>73</v>
      </c>
      <c r="B277" s="6" t="s">
        <v>340</v>
      </c>
      <c r="C277" s="6" t="s">
        <v>74</v>
      </c>
      <c r="D277" s="6" t="s">
        <v>87</v>
      </c>
      <c r="E277" s="6" t="s">
        <v>44</v>
      </c>
      <c r="F277" s="6" t="s">
        <v>42</v>
      </c>
      <c r="G277" s="63">
        <v>1570.722</v>
      </c>
      <c r="H277" s="72"/>
    </row>
    <row r="278" spans="1:8" s="26" customFormat="1" ht="37.5" customHeight="1" x14ac:dyDescent="0.2">
      <c r="A278" s="18" t="s">
        <v>255</v>
      </c>
      <c r="B278" s="4" t="s">
        <v>39</v>
      </c>
      <c r="C278" s="4"/>
      <c r="D278" s="4" t="s">
        <v>87</v>
      </c>
      <c r="E278" s="4" t="s">
        <v>44</v>
      </c>
      <c r="F278" s="4" t="s">
        <v>45</v>
      </c>
      <c r="G278" s="65">
        <f>G279</f>
        <v>403.1</v>
      </c>
      <c r="H278" s="93"/>
    </row>
    <row r="279" spans="1:8" s="26" customFormat="1" x14ac:dyDescent="0.2">
      <c r="A279" s="19" t="s">
        <v>73</v>
      </c>
      <c r="B279" s="6" t="s">
        <v>39</v>
      </c>
      <c r="C279" s="6" t="s">
        <v>74</v>
      </c>
      <c r="D279" s="6" t="s">
        <v>87</v>
      </c>
      <c r="E279" s="6" t="s">
        <v>44</v>
      </c>
      <c r="F279" s="6" t="s">
        <v>45</v>
      </c>
      <c r="G279" s="63">
        <v>403.1</v>
      </c>
    </row>
    <row r="280" spans="1:8" s="26" customFormat="1" ht="37.5" customHeight="1" x14ac:dyDescent="0.2">
      <c r="A280" s="13" t="s">
        <v>281</v>
      </c>
      <c r="B280" s="4" t="s">
        <v>278</v>
      </c>
      <c r="C280" s="4"/>
      <c r="D280" s="4" t="s">
        <v>87</v>
      </c>
      <c r="E280" s="4" t="s">
        <v>44</v>
      </c>
      <c r="F280" s="4" t="s">
        <v>42</v>
      </c>
      <c r="G280" s="65">
        <f>G281+G283+G285</f>
        <v>8961.6921999999995</v>
      </c>
    </row>
    <row r="281" spans="1:8" s="26" customFormat="1" ht="37.5" customHeight="1" x14ac:dyDescent="0.2">
      <c r="A281" s="18" t="s">
        <v>280</v>
      </c>
      <c r="B281" s="4" t="s">
        <v>279</v>
      </c>
      <c r="C281" s="4"/>
      <c r="D281" s="4" t="s">
        <v>87</v>
      </c>
      <c r="E281" s="4" t="s">
        <v>44</v>
      </c>
      <c r="F281" s="4" t="s">
        <v>42</v>
      </c>
      <c r="G281" s="65">
        <f>G282</f>
        <v>300</v>
      </c>
    </row>
    <row r="282" spans="1:8" s="26" customFormat="1" ht="24.75" customHeight="1" x14ac:dyDescent="0.2">
      <c r="A282" s="19" t="s">
        <v>73</v>
      </c>
      <c r="B282" s="6" t="s">
        <v>279</v>
      </c>
      <c r="C282" s="6" t="s">
        <v>74</v>
      </c>
      <c r="D282" s="6" t="s">
        <v>87</v>
      </c>
      <c r="E282" s="6" t="s">
        <v>44</v>
      </c>
      <c r="F282" s="6" t="s">
        <v>42</v>
      </c>
      <c r="G282" s="63">
        <v>300</v>
      </c>
      <c r="H282" s="93"/>
    </row>
    <row r="283" spans="1:8" s="26" customFormat="1" ht="61.5" customHeight="1" x14ac:dyDescent="0.2">
      <c r="A283" s="18" t="s">
        <v>338</v>
      </c>
      <c r="B283" s="4" t="s">
        <v>481</v>
      </c>
      <c r="C283" s="4"/>
      <c r="D283" s="4" t="s">
        <v>87</v>
      </c>
      <c r="E283" s="4" t="s">
        <v>44</v>
      </c>
      <c r="F283" s="4" t="s">
        <v>42</v>
      </c>
      <c r="G283" s="65">
        <f>G284</f>
        <v>4279.2921999999999</v>
      </c>
      <c r="H283" s="93"/>
    </row>
    <row r="284" spans="1:8" s="26" customFormat="1" ht="20.25" customHeight="1" x14ac:dyDescent="0.2">
      <c r="A284" s="19" t="s">
        <v>73</v>
      </c>
      <c r="B284" s="6" t="s">
        <v>481</v>
      </c>
      <c r="C284" s="6" t="s">
        <v>74</v>
      </c>
      <c r="D284" s="6" t="s">
        <v>87</v>
      </c>
      <c r="E284" s="6" t="s">
        <v>44</v>
      </c>
      <c r="F284" s="6" t="s">
        <v>42</v>
      </c>
      <c r="G284" s="63">
        <v>4279.2921999999999</v>
      </c>
      <c r="H284" s="93"/>
    </row>
    <row r="285" spans="1:8" s="26" customFormat="1" ht="37.5" customHeight="1" x14ac:dyDescent="0.2">
      <c r="A285" s="94" t="s">
        <v>418</v>
      </c>
      <c r="B285" s="4" t="s">
        <v>419</v>
      </c>
      <c r="C285" s="6"/>
      <c r="D285" s="6" t="s">
        <v>87</v>
      </c>
      <c r="E285" s="6" t="s">
        <v>44</v>
      </c>
      <c r="F285" s="6" t="s">
        <v>42</v>
      </c>
      <c r="G285" s="63">
        <f>G286</f>
        <v>4382.3999999999996</v>
      </c>
    </row>
    <row r="286" spans="1:8" s="26" customFormat="1" ht="18.75" customHeight="1" x14ac:dyDescent="0.2">
      <c r="A286" s="10" t="s">
        <v>73</v>
      </c>
      <c r="B286" s="6" t="s">
        <v>419</v>
      </c>
      <c r="C286" s="6" t="s">
        <v>74</v>
      </c>
      <c r="D286" s="6" t="s">
        <v>87</v>
      </c>
      <c r="E286" s="6" t="s">
        <v>44</v>
      </c>
      <c r="F286" s="6" t="s">
        <v>42</v>
      </c>
      <c r="G286" s="63">
        <v>4382.3999999999996</v>
      </c>
      <c r="H286" s="93"/>
    </row>
    <row r="287" spans="1:8" ht="27" x14ac:dyDescent="0.2">
      <c r="A287" s="23" t="s">
        <v>249</v>
      </c>
      <c r="B287" s="7" t="s">
        <v>157</v>
      </c>
      <c r="C287" s="7"/>
      <c r="D287" s="7">
        <v>969</v>
      </c>
      <c r="E287" s="7" t="s">
        <v>44</v>
      </c>
      <c r="F287" s="7" t="s">
        <v>55</v>
      </c>
      <c r="G287" s="64">
        <f>G288</f>
        <v>76476.584000000003</v>
      </c>
    </row>
    <row r="288" spans="1:8" ht="38.25" x14ac:dyDescent="0.2">
      <c r="A288" s="22" t="s">
        <v>148</v>
      </c>
      <c r="B288" s="4" t="s">
        <v>158</v>
      </c>
      <c r="C288" s="4"/>
      <c r="D288" s="4" t="s">
        <v>87</v>
      </c>
      <c r="E288" s="4" t="s">
        <v>44</v>
      </c>
      <c r="F288" s="4" t="s">
        <v>55</v>
      </c>
      <c r="G288" s="65">
        <f>G289+G293+G296</f>
        <v>76476.584000000003</v>
      </c>
    </row>
    <row r="289" spans="1:8" s="26" customFormat="1" ht="38.25" x14ac:dyDescent="0.2">
      <c r="A289" s="22" t="s">
        <v>159</v>
      </c>
      <c r="B289" s="4" t="s">
        <v>160</v>
      </c>
      <c r="C289" s="4"/>
      <c r="D289" s="4" t="s">
        <v>87</v>
      </c>
      <c r="E289" s="4" t="s">
        <v>44</v>
      </c>
      <c r="F289" s="4" t="s">
        <v>55</v>
      </c>
      <c r="G289" s="65">
        <f>G290+G291+G292</f>
        <v>14646.784</v>
      </c>
    </row>
    <row r="290" spans="1:8" ht="51" x14ac:dyDescent="0.2">
      <c r="A290" s="19" t="s">
        <v>71</v>
      </c>
      <c r="B290" s="6" t="s">
        <v>160</v>
      </c>
      <c r="C290" s="6" t="s">
        <v>76</v>
      </c>
      <c r="D290" s="6">
        <v>969</v>
      </c>
      <c r="E290" s="6" t="s">
        <v>44</v>
      </c>
      <c r="F290" s="6" t="s">
        <v>55</v>
      </c>
      <c r="G290" s="104">
        <v>3971.1840000000002</v>
      </c>
      <c r="H290" s="72"/>
    </row>
    <row r="291" spans="1:8" ht="51" x14ac:dyDescent="0.2">
      <c r="A291" s="10" t="s">
        <v>72</v>
      </c>
      <c r="B291" s="6" t="s">
        <v>160</v>
      </c>
      <c r="C291" s="6" t="s">
        <v>75</v>
      </c>
      <c r="D291" s="6">
        <v>969</v>
      </c>
      <c r="E291" s="6" t="s">
        <v>44</v>
      </c>
      <c r="F291" s="6" t="s">
        <v>55</v>
      </c>
      <c r="G291" s="105">
        <v>7864.8</v>
      </c>
      <c r="H291" s="72"/>
    </row>
    <row r="292" spans="1:8" ht="51" x14ac:dyDescent="0.2">
      <c r="A292" s="10" t="s">
        <v>72</v>
      </c>
      <c r="B292" s="6" t="s">
        <v>160</v>
      </c>
      <c r="C292" s="6" t="s">
        <v>80</v>
      </c>
      <c r="D292" s="6">
        <v>969</v>
      </c>
      <c r="E292" s="6" t="s">
        <v>44</v>
      </c>
      <c r="F292" s="6" t="s">
        <v>55</v>
      </c>
      <c r="G292" s="106">
        <v>2810.8</v>
      </c>
      <c r="H292" s="72"/>
    </row>
    <row r="293" spans="1:8" ht="38.25" x14ac:dyDescent="0.2">
      <c r="A293" s="13" t="s">
        <v>93</v>
      </c>
      <c r="B293" s="4" t="s">
        <v>229</v>
      </c>
      <c r="C293" s="4"/>
      <c r="D293" s="4">
        <v>969</v>
      </c>
      <c r="E293" s="4" t="s">
        <v>44</v>
      </c>
      <c r="F293" s="4" t="s">
        <v>55</v>
      </c>
      <c r="G293" s="65">
        <f>G294+G295</f>
        <v>42329.8</v>
      </c>
    </row>
    <row r="294" spans="1:8" s="26" customFormat="1" ht="51" x14ac:dyDescent="0.2">
      <c r="A294" s="19" t="s">
        <v>71</v>
      </c>
      <c r="B294" s="6" t="s">
        <v>229</v>
      </c>
      <c r="C294" s="6" t="s">
        <v>76</v>
      </c>
      <c r="D294" s="6">
        <v>969</v>
      </c>
      <c r="E294" s="6" t="s">
        <v>44</v>
      </c>
      <c r="F294" s="6" t="s">
        <v>55</v>
      </c>
      <c r="G294" s="63">
        <v>10159.152</v>
      </c>
      <c r="H294" s="93"/>
    </row>
    <row r="295" spans="1:8" s="26" customFormat="1" ht="51" x14ac:dyDescent="0.2">
      <c r="A295" s="10" t="s">
        <v>72</v>
      </c>
      <c r="B295" s="6" t="s">
        <v>229</v>
      </c>
      <c r="C295" s="6" t="s">
        <v>75</v>
      </c>
      <c r="D295" s="6">
        <v>969</v>
      </c>
      <c r="E295" s="6" t="s">
        <v>44</v>
      </c>
      <c r="F295" s="6" t="s">
        <v>55</v>
      </c>
      <c r="G295" s="63">
        <v>32170.648000000001</v>
      </c>
      <c r="H295" s="93"/>
    </row>
    <row r="296" spans="1:8" s="26" customFormat="1" ht="25.5" x14ac:dyDescent="0.2">
      <c r="A296" s="22" t="s">
        <v>415</v>
      </c>
      <c r="B296" s="4" t="s">
        <v>420</v>
      </c>
      <c r="C296" s="6"/>
      <c r="D296" s="6">
        <v>969</v>
      </c>
      <c r="E296" s="6" t="s">
        <v>44</v>
      </c>
      <c r="F296" s="6" t="s">
        <v>55</v>
      </c>
      <c r="G296" s="65">
        <f>G297+G298</f>
        <v>19500</v>
      </c>
    </row>
    <row r="297" spans="1:8" s="26" customFormat="1" ht="51" x14ac:dyDescent="0.2">
      <c r="A297" s="19" t="s">
        <v>71</v>
      </c>
      <c r="B297" s="6" t="s">
        <v>420</v>
      </c>
      <c r="C297" s="6" t="s">
        <v>76</v>
      </c>
      <c r="D297" s="6">
        <v>969</v>
      </c>
      <c r="E297" s="6" t="s">
        <v>44</v>
      </c>
      <c r="F297" s="6" t="s">
        <v>55</v>
      </c>
      <c r="G297" s="63">
        <v>7300</v>
      </c>
      <c r="H297" s="93"/>
    </row>
    <row r="298" spans="1:8" s="26" customFormat="1" ht="51" x14ac:dyDescent="0.2">
      <c r="A298" s="10" t="s">
        <v>72</v>
      </c>
      <c r="B298" s="6" t="s">
        <v>420</v>
      </c>
      <c r="C298" s="6" t="s">
        <v>75</v>
      </c>
      <c r="D298" s="6">
        <v>969</v>
      </c>
      <c r="E298" s="6" t="s">
        <v>44</v>
      </c>
      <c r="F298" s="6" t="s">
        <v>55</v>
      </c>
      <c r="G298" s="63">
        <v>12200</v>
      </c>
      <c r="H298" s="93"/>
    </row>
    <row r="299" spans="1:8" s="26" customFormat="1" ht="27" x14ac:dyDescent="0.2">
      <c r="A299" s="23" t="s">
        <v>250</v>
      </c>
      <c r="B299" s="7" t="s">
        <v>161</v>
      </c>
      <c r="C299" s="7"/>
      <c r="D299" s="7">
        <v>969</v>
      </c>
      <c r="E299" s="7" t="s">
        <v>44</v>
      </c>
      <c r="F299" s="7" t="s">
        <v>44</v>
      </c>
      <c r="G299" s="64">
        <f>G300</f>
        <v>10745.51778</v>
      </c>
    </row>
    <row r="300" spans="1:8" s="26" customFormat="1" ht="25.5" x14ac:dyDescent="0.2">
      <c r="A300" s="22" t="s">
        <v>162</v>
      </c>
      <c r="B300" s="4" t="s">
        <v>163</v>
      </c>
      <c r="C300" s="8"/>
      <c r="D300" s="4" t="s">
        <v>87</v>
      </c>
      <c r="E300" s="4" t="s">
        <v>44</v>
      </c>
      <c r="F300" s="4" t="s">
        <v>44</v>
      </c>
      <c r="G300" s="65">
        <f>G301+G303+G305+G308</f>
        <v>10745.51778</v>
      </c>
    </row>
    <row r="301" spans="1:8" s="26" customFormat="1" ht="25.5" x14ac:dyDescent="0.2">
      <c r="A301" s="18" t="s">
        <v>91</v>
      </c>
      <c r="B301" s="4" t="s">
        <v>164</v>
      </c>
      <c r="C301" s="4"/>
      <c r="D301" s="4" t="s">
        <v>87</v>
      </c>
      <c r="E301" s="4" t="s">
        <v>44</v>
      </c>
      <c r="F301" s="4" t="s">
        <v>44</v>
      </c>
      <c r="G301" s="65">
        <f>SUM(G302)</f>
        <v>4940.8771399999996</v>
      </c>
    </row>
    <row r="302" spans="1:8" s="26" customFormat="1" ht="25.5" x14ac:dyDescent="0.2">
      <c r="A302" s="10" t="s">
        <v>18</v>
      </c>
      <c r="B302" s="6" t="s">
        <v>164</v>
      </c>
      <c r="C302" s="6" t="s">
        <v>19</v>
      </c>
      <c r="D302" s="6">
        <v>969</v>
      </c>
      <c r="E302" s="6" t="s">
        <v>44</v>
      </c>
      <c r="F302" s="6" t="s">
        <v>44</v>
      </c>
      <c r="G302" s="63">
        <v>4940.8771399999996</v>
      </c>
      <c r="H302" s="93"/>
    </row>
    <row r="303" spans="1:8" s="26" customFormat="1" ht="25.5" x14ac:dyDescent="0.2">
      <c r="A303" s="13" t="s">
        <v>187</v>
      </c>
      <c r="B303" s="4" t="s">
        <v>165</v>
      </c>
      <c r="C303" s="4"/>
      <c r="D303" s="4">
        <v>969</v>
      </c>
      <c r="E303" s="4" t="s">
        <v>44</v>
      </c>
      <c r="F303" s="4" t="s">
        <v>44</v>
      </c>
      <c r="G303" s="65">
        <f>G304</f>
        <v>5645.8528500000002</v>
      </c>
    </row>
    <row r="304" spans="1:8" s="26" customFormat="1" ht="25.5" x14ac:dyDescent="0.2">
      <c r="A304" s="10" t="s">
        <v>18</v>
      </c>
      <c r="B304" s="6" t="s">
        <v>165</v>
      </c>
      <c r="C304" s="6" t="s">
        <v>19</v>
      </c>
      <c r="D304" s="6">
        <v>969</v>
      </c>
      <c r="E304" s="6" t="s">
        <v>44</v>
      </c>
      <c r="F304" s="6" t="s">
        <v>44</v>
      </c>
      <c r="G304" s="63">
        <v>5645.8528500000002</v>
      </c>
      <c r="H304" s="93"/>
    </row>
    <row r="305" spans="1:8" s="26" customFormat="1" ht="51" x14ac:dyDescent="0.2">
      <c r="A305" s="18" t="s">
        <v>188</v>
      </c>
      <c r="B305" s="4" t="s">
        <v>190</v>
      </c>
      <c r="C305" s="4"/>
      <c r="D305" s="4">
        <v>969</v>
      </c>
      <c r="E305" s="4" t="s">
        <v>44</v>
      </c>
      <c r="F305" s="4" t="s">
        <v>44</v>
      </c>
      <c r="G305" s="65">
        <f>G306+G307</f>
        <v>74.099999999999994</v>
      </c>
    </row>
    <row r="306" spans="1:8" s="26" customFormat="1" x14ac:dyDescent="0.2">
      <c r="A306" s="25" t="s">
        <v>182</v>
      </c>
      <c r="B306" s="6" t="s">
        <v>190</v>
      </c>
      <c r="C306" s="6" t="s">
        <v>83</v>
      </c>
      <c r="D306" s="6">
        <v>969</v>
      </c>
      <c r="E306" s="6" t="s">
        <v>44</v>
      </c>
      <c r="F306" s="6" t="s">
        <v>44</v>
      </c>
      <c r="G306" s="63">
        <v>56.912999999999997</v>
      </c>
      <c r="H306" s="93"/>
    </row>
    <row r="307" spans="1:8" s="26" customFormat="1" ht="38.25" x14ac:dyDescent="0.2">
      <c r="A307" s="10" t="s">
        <v>179</v>
      </c>
      <c r="B307" s="6" t="s">
        <v>190</v>
      </c>
      <c r="C307" s="6" t="s">
        <v>111</v>
      </c>
      <c r="D307" s="6" t="s">
        <v>87</v>
      </c>
      <c r="E307" s="6" t="s">
        <v>44</v>
      </c>
      <c r="F307" s="6" t="s">
        <v>44</v>
      </c>
      <c r="G307" s="63">
        <v>17.187000000000001</v>
      </c>
      <c r="H307" s="93"/>
    </row>
    <row r="308" spans="1:8" s="26" customFormat="1" ht="38.25" x14ac:dyDescent="0.2">
      <c r="A308" s="13" t="s">
        <v>184</v>
      </c>
      <c r="B308" s="4" t="s">
        <v>183</v>
      </c>
      <c r="C308" s="4"/>
      <c r="D308" s="4">
        <v>969</v>
      </c>
      <c r="E308" s="4" t="s">
        <v>44</v>
      </c>
      <c r="F308" s="4" t="s">
        <v>46</v>
      </c>
      <c r="G308" s="65">
        <f>G309+G310</f>
        <v>84.687790000000007</v>
      </c>
    </row>
    <row r="309" spans="1:8" s="26" customFormat="1" x14ac:dyDescent="0.2">
      <c r="A309" s="25" t="s">
        <v>182</v>
      </c>
      <c r="B309" s="6" t="s">
        <v>183</v>
      </c>
      <c r="C309" s="6" t="s">
        <v>83</v>
      </c>
      <c r="D309" s="6">
        <v>969</v>
      </c>
      <c r="E309" s="6" t="s">
        <v>44</v>
      </c>
      <c r="F309" s="6" t="s">
        <v>46</v>
      </c>
      <c r="G309" s="63">
        <v>65.045000000000002</v>
      </c>
      <c r="H309" s="93"/>
    </row>
    <row r="310" spans="1:8" s="26" customFormat="1" ht="38.25" x14ac:dyDescent="0.2">
      <c r="A310" s="10" t="s">
        <v>179</v>
      </c>
      <c r="B310" s="6" t="s">
        <v>183</v>
      </c>
      <c r="C310" s="6" t="s">
        <v>111</v>
      </c>
      <c r="D310" s="6">
        <v>969</v>
      </c>
      <c r="E310" s="6" t="s">
        <v>44</v>
      </c>
      <c r="F310" s="6" t="s">
        <v>46</v>
      </c>
      <c r="G310" s="63">
        <v>19.642790000000002</v>
      </c>
      <c r="H310" s="93"/>
    </row>
    <row r="311" spans="1:8" s="26" customFormat="1" ht="27" x14ac:dyDescent="0.2">
      <c r="A311" s="23" t="s">
        <v>251</v>
      </c>
      <c r="B311" s="8" t="s">
        <v>166</v>
      </c>
      <c r="C311" s="8"/>
      <c r="D311" s="8" t="s">
        <v>87</v>
      </c>
      <c r="E311" s="8" t="s">
        <v>44</v>
      </c>
      <c r="F311" s="8" t="s">
        <v>46</v>
      </c>
      <c r="G311" s="87">
        <f>G312</f>
        <v>50214.116000000002</v>
      </c>
    </row>
    <row r="312" spans="1:8" s="26" customFormat="1" ht="25.5" x14ac:dyDescent="0.2">
      <c r="A312" s="22" t="s">
        <v>167</v>
      </c>
      <c r="B312" s="4" t="s">
        <v>168</v>
      </c>
      <c r="C312" s="4"/>
      <c r="D312" s="4" t="s">
        <v>87</v>
      </c>
      <c r="E312" s="4" t="s">
        <v>44</v>
      </c>
      <c r="F312" s="4" t="s">
        <v>46</v>
      </c>
      <c r="G312" s="65">
        <f>G315+G318+G313+G331</f>
        <v>50214.116000000002</v>
      </c>
    </row>
    <row r="313" spans="1:8" s="26" customFormat="1" ht="89.25" x14ac:dyDescent="0.2">
      <c r="A313" s="18" t="s">
        <v>64</v>
      </c>
      <c r="B313" s="4" t="s">
        <v>171</v>
      </c>
      <c r="C313" s="4"/>
      <c r="D313" s="4">
        <v>969</v>
      </c>
      <c r="E313" s="4" t="s">
        <v>44</v>
      </c>
      <c r="F313" s="4" t="s">
        <v>46</v>
      </c>
      <c r="G313" s="65">
        <f>G314</f>
        <v>83.5</v>
      </c>
    </row>
    <row r="314" spans="1:8" s="26" customFormat="1" ht="25.5" x14ac:dyDescent="0.2">
      <c r="A314" s="10" t="s">
        <v>68</v>
      </c>
      <c r="B314" s="6" t="s">
        <v>171</v>
      </c>
      <c r="C314" s="6" t="s">
        <v>69</v>
      </c>
      <c r="D314" s="6">
        <v>969</v>
      </c>
      <c r="E314" s="6" t="s">
        <v>44</v>
      </c>
      <c r="F314" s="6" t="s">
        <v>46</v>
      </c>
      <c r="G314" s="63">
        <v>83.5</v>
      </c>
      <c r="H314" s="93"/>
    </row>
    <row r="315" spans="1:8" s="26" customFormat="1" ht="25.5" x14ac:dyDescent="0.2">
      <c r="A315" s="22" t="s">
        <v>81</v>
      </c>
      <c r="B315" s="4" t="s">
        <v>181</v>
      </c>
      <c r="C315" s="4"/>
      <c r="D315" s="4" t="s">
        <v>87</v>
      </c>
      <c r="E315" s="4" t="s">
        <v>44</v>
      </c>
      <c r="F315" s="4" t="s">
        <v>46</v>
      </c>
      <c r="G315" s="65">
        <f>G316+G317</f>
        <v>949.7</v>
      </c>
    </row>
    <row r="316" spans="1:8" s="26" customFormat="1" ht="25.5" x14ac:dyDescent="0.2">
      <c r="A316" s="25" t="s">
        <v>104</v>
      </c>
      <c r="B316" s="6" t="s">
        <v>181</v>
      </c>
      <c r="C316" s="6" t="s">
        <v>65</v>
      </c>
      <c r="D316" s="6" t="s">
        <v>87</v>
      </c>
      <c r="E316" s="6" t="s">
        <v>44</v>
      </c>
      <c r="F316" s="6" t="s">
        <v>46</v>
      </c>
      <c r="G316" s="63">
        <v>729.4</v>
      </c>
      <c r="H316" s="93"/>
    </row>
    <row r="317" spans="1:8" s="26" customFormat="1" ht="38.25" x14ac:dyDescent="0.2">
      <c r="A317" s="10" t="s">
        <v>105</v>
      </c>
      <c r="B317" s="6" t="s">
        <v>181</v>
      </c>
      <c r="C317" s="6" t="s">
        <v>98</v>
      </c>
      <c r="D317" s="6" t="s">
        <v>87</v>
      </c>
      <c r="E317" s="6" t="s">
        <v>44</v>
      </c>
      <c r="F317" s="6" t="s">
        <v>46</v>
      </c>
      <c r="G317" s="63">
        <v>220.3</v>
      </c>
      <c r="H317" s="93"/>
    </row>
    <row r="318" spans="1:8" s="26" customFormat="1" ht="51" x14ac:dyDescent="0.2">
      <c r="A318" s="18" t="s">
        <v>169</v>
      </c>
      <c r="B318" s="4" t="s">
        <v>170</v>
      </c>
      <c r="C318" s="4"/>
      <c r="D318" s="4">
        <v>969</v>
      </c>
      <c r="E318" s="4" t="s">
        <v>44</v>
      </c>
      <c r="F318" s="4" t="s">
        <v>46</v>
      </c>
      <c r="G318" s="65">
        <f>G322+G323+G324+G325+G326+G327+G328+G329+G330</f>
        <v>5277.9160000000011</v>
      </c>
    </row>
    <row r="319" spans="1:8" s="26" customFormat="1" x14ac:dyDescent="0.2">
      <c r="A319" s="25" t="s">
        <v>178</v>
      </c>
      <c r="B319" s="6" t="s">
        <v>170</v>
      </c>
      <c r="C319" s="6" t="s">
        <v>83</v>
      </c>
      <c r="D319" s="6">
        <v>969</v>
      </c>
      <c r="E319" s="6" t="s">
        <v>44</v>
      </c>
      <c r="F319" s="6" t="s">
        <v>46</v>
      </c>
      <c r="G319" s="63">
        <v>77.662099999999995</v>
      </c>
    </row>
    <row r="320" spans="1:8" s="26" customFormat="1" ht="27" customHeight="1" x14ac:dyDescent="0.2">
      <c r="A320" s="25" t="s">
        <v>472</v>
      </c>
      <c r="B320" s="6" t="s">
        <v>170</v>
      </c>
      <c r="C320" s="6" t="s">
        <v>471</v>
      </c>
      <c r="D320" s="6">
        <v>969</v>
      </c>
      <c r="E320" s="6" t="s">
        <v>44</v>
      </c>
      <c r="F320" s="6" t="s">
        <v>46</v>
      </c>
      <c r="G320" s="63">
        <v>13</v>
      </c>
    </row>
    <row r="321" spans="1:8" s="26" customFormat="1" ht="38.25" x14ac:dyDescent="0.2">
      <c r="A321" s="10" t="s">
        <v>179</v>
      </c>
      <c r="B321" s="6" t="s">
        <v>170</v>
      </c>
      <c r="C321" s="6" t="s">
        <v>111</v>
      </c>
      <c r="D321" s="6">
        <v>969</v>
      </c>
      <c r="E321" s="6" t="s">
        <v>44</v>
      </c>
      <c r="F321" s="6" t="s">
        <v>46</v>
      </c>
      <c r="G321" s="63">
        <v>23.453900000000001</v>
      </c>
    </row>
    <row r="322" spans="1:8" s="26" customFormat="1" x14ac:dyDescent="0.2">
      <c r="A322" s="25" t="s">
        <v>182</v>
      </c>
      <c r="B322" s="6" t="s">
        <v>170</v>
      </c>
      <c r="C322" s="6" t="s">
        <v>83</v>
      </c>
      <c r="D322" s="6">
        <v>969</v>
      </c>
      <c r="E322" s="6" t="s">
        <v>44</v>
      </c>
      <c r="F322" s="6" t="s">
        <v>46</v>
      </c>
      <c r="G322" s="63">
        <v>77.662099999999995</v>
      </c>
    </row>
    <row r="323" spans="1:8" s="26" customFormat="1" ht="25.5" x14ac:dyDescent="0.2">
      <c r="A323" s="19" t="s">
        <v>472</v>
      </c>
      <c r="B323" s="6" t="s">
        <v>170</v>
      </c>
      <c r="C323" s="6" t="s">
        <v>471</v>
      </c>
      <c r="D323" s="6">
        <v>969</v>
      </c>
      <c r="E323" s="6" t="s">
        <v>44</v>
      </c>
      <c r="F323" s="6" t="s">
        <v>46</v>
      </c>
      <c r="G323" s="63">
        <v>13</v>
      </c>
    </row>
    <row r="324" spans="1:8" s="26" customFormat="1" ht="38.25" x14ac:dyDescent="0.2">
      <c r="A324" s="10" t="s">
        <v>179</v>
      </c>
      <c r="B324" s="6" t="s">
        <v>170</v>
      </c>
      <c r="C324" s="6" t="s">
        <v>111</v>
      </c>
      <c r="D324" s="6">
        <v>969</v>
      </c>
      <c r="E324" s="6" t="s">
        <v>44</v>
      </c>
      <c r="F324" s="6" t="s">
        <v>46</v>
      </c>
      <c r="G324" s="63">
        <v>23.453900000000001</v>
      </c>
    </row>
    <row r="325" spans="1:8" s="26" customFormat="1" ht="25.5" x14ac:dyDescent="0.2">
      <c r="A325" s="10" t="s">
        <v>66</v>
      </c>
      <c r="B325" s="6" t="s">
        <v>170</v>
      </c>
      <c r="C325" s="6" t="s">
        <v>67</v>
      </c>
      <c r="D325" s="6">
        <v>969</v>
      </c>
      <c r="E325" s="6" t="s">
        <v>44</v>
      </c>
      <c r="F325" s="6" t="s">
        <v>46</v>
      </c>
      <c r="G325" s="63">
        <v>1006.3776</v>
      </c>
      <c r="H325" s="93"/>
    </row>
    <row r="326" spans="1:8" s="26" customFormat="1" ht="25.5" x14ac:dyDescent="0.2">
      <c r="A326" s="10" t="s">
        <v>68</v>
      </c>
      <c r="B326" s="6" t="s">
        <v>170</v>
      </c>
      <c r="C326" s="6" t="s">
        <v>69</v>
      </c>
      <c r="D326" s="6">
        <v>969</v>
      </c>
      <c r="E326" s="6" t="s">
        <v>44</v>
      </c>
      <c r="F326" s="6" t="s">
        <v>46</v>
      </c>
      <c r="G326" s="63">
        <v>2989.0124000000001</v>
      </c>
      <c r="H326" s="93"/>
    </row>
    <row r="327" spans="1:8" s="26" customFormat="1" x14ac:dyDescent="0.2">
      <c r="A327" s="10" t="s">
        <v>274</v>
      </c>
      <c r="B327" s="6" t="s">
        <v>170</v>
      </c>
      <c r="C327" s="6" t="s">
        <v>273</v>
      </c>
      <c r="D327" s="6">
        <v>969</v>
      </c>
      <c r="E327" s="6" t="s">
        <v>44</v>
      </c>
      <c r="F327" s="6" t="s">
        <v>46</v>
      </c>
      <c r="G327" s="63">
        <v>907.81</v>
      </c>
      <c r="H327" s="93"/>
    </row>
    <row r="328" spans="1:8" s="26" customFormat="1" x14ac:dyDescent="0.2">
      <c r="A328" s="10" t="s">
        <v>361</v>
      </c>
      <c r="B328" s="6" t="s">
        <v>170</v>
      </c>
      <c r="C328" s="6" t="s">
        <v>360</v>
      </c>
      <c r="D328" s="6">
        <v>969</v>
      </c>
      <c r="E328" s="6" t="s">
        <v>44</v>
      </c>
      <c r="F328" s="6" t="s">
        <v>46</v>
      </c>
      <c r="G328" s="63">
        <v>194</v>
      </c>
      <c r="H328" s="93"/>
    </row>
    <row r="329" spans="1:8" s="26" customFormat="1" ht="25.5" x14ac:dyDescent="0.2">
      <c r="A329" s="80" t="s">
        <v>317</v>
      </c>
      <c r="B329" s="6" t="s">
        <v>170</v>
      </c>
      <c r="C329" s="6" t="s">
        <v>316</v>
      </c>
      <c r="D329" s="6">
        <v>969</v>
      </c>
      <c r="E329" s="6" t="s">
        <v>44</v>
      </c>
      <c r="F329" s="6" t="s">
        <v>46</v>
      </c>
      <c r="G329" s="63">
        <v>29.8</v>
      </c>
      <c r="H329" s="93"/>
    </row>
    <row r="330" spans="1:8" s="26" customFormat="1" x14ac:dyDescent="0.2">
      <c r="A330" s="80" t="s">
        <v>300</v>
      </c>
      <c r="B330" s="6" t="s">
        <v>170</v>
      </c>
      <c r="C330" s="6" t="s">
        <v>299</v>
      </c>
      <c r="D330" s="6">
        <v>969</v>
      </c>
      <c r="E330" s="6" t="s">
        <v>44</v>
      </c>
      <c r="F330" s="6" t="s">
        <v>46</v>
      </c>
      <c r="G330" s="63">
        <v>36.799999999999997</v>
      </c>
      <c r="H330" s="93"/>
    </row>
    <row r="331" spans="1:8" s="26" customFormat="1" ht="25.5" x14ac:dyDescent="0.2">
      <c r="A331" s="22" t="s">
        <v>415</v>
      </c>
      <c r="B331" s="4" t="s">
        <v>421</v>
      </c>
      <c r="C331" s="4"/>
      <c r="D331" s="4">
        <v>969</v>
      </c>
      <c r="E331" s="4" t="s">
        <v>44</v>
      </c>
      <c r="F331" s="4" t="s">
        <v>46</v>
      </c>
      <c r="G331" s="65">
        <f>G332+G333</f>
        <v>43903</v>
      </c>
    </row>
    <row r="332" spans="1:8" s="26" customFormat="1" x14ac:dyDescent="0.2">
      <c r="A332" s="25" t="s">
        <v>182</v>
      </c>
      <c r="B332" s="6" t="s">
        <v>422</v>
      </c>
      <c r="C332" s="6" t="s">
        <v>83</v>
      </c>
      <c r="D332" s="6">
        <v>969</v>
      </c>
      <c r="E332" s="6" t="s">
        <v>44</v>
      </c>
      <c r="F332" s="6" t="s">
        <v>46</v>
      </c>
      <c r="G332" s="63">
        <v>33727.599999999999</v>
      </c>
      <c r="H332" s="93"/>
    </row>
    <row r="333" spans="1:8" s="26" customFormat="1" ht="38.25" x14ac:dyDescent="0.2">
      <c r="A333" s="10" t="s">
        <v>179</v>
      </c>
      <c r="B333" s="6" t="s">
        <v>421</v>
      </c>
      <c r="C333" s="6" t="s">
        <v>111</v>
      </c>
      <c r="D333" s="6">
        <v>969</v>
      </c>
      <c r="E333" s="6" t="s">
        <v>44</v>
      </c>
      <c r="F333" s="6" t="s">
        <v>46</v>
      </c>
      <c r="G333" s="63">
        <v>10175.4</v>
      </c>
      <c r="H333" s="93"/>
    </row>
    <row r="334" spans="1:8" s="26" customFormat="1" ht="13.5" x14ac:dyDescent="0.2">
      <c r="A334" s="40" t="s">
        <v>252</v>
      </c>
      <c r="B334" s="8" t="s">
        <v>195</v>
      </c>
      <c r="C334" s="8"/>
      <c r="D334" s="8" t="s">
        <v>87</v>
      </c>
      <c r="E334" s="8" t="s">
        <v>44</v>
      </c>
      <c r="F334" s="8" t="s">
        <v>46</v>
      </c>
      <c r="G334" s="87">
        <f>G335+G338</f>
        <v>298</v>
      </c>
    </row>
    <row r="335" spans="1:8" s="26" customFormat="1" ht="25.5" x14ac:dyDescent="0.2">
      <c r="A335" s="41" t="s">
        <v>196</v>
      </c>
      <c r="B335" s="4" t="s">
        <v>197</v>
      </c>
      <c r="C335" s="4"/>
      <c r="D335" s="4" t="s">
        <v>87</v>
      </c>
      <c r="E335" s="4" t="s">
        <v>44</v>
      </c>
      <c r="F335" s="4" t="s">
        <v>46</v>
      </c>
      <c r="G335" s="65">
        <f>G336</f>
        <v>200</v>
      </c>
    </row>
    <row r="336" spans="1:8" s="26" customFormat="1" ht="25.5" x14ac:dyDescent="0.2">
      <c r="A336" s="41" t="s">
        <v>198</v>
      </c>
      <c r="B336" s="4" t="s">
        <v>199</v>
      </c>
      <c r="C336" s="4"/>
      <c r="D336" s="4" t="s">
        <v>87</v>
      </c>
      <c r="E336" s="4" t="s">
        <v>44</v>
      </c>
      <c r="F336" s="4" t="s">
        <v>46</v>
      </c>
      <c r="G336" s="65">
        <f>G337</f>
        <v>200</v>
      </c>
    </row>
    <row r="337" spans="1:8" s="26" customFormat="1" ht="25.5" x14ac:dyDescent="0.2">
      <c r="A337" s="10" t="s">
        <v>68</v>
      </c>
      <c r="B337" s="6" t="s">
        <v>199</v>
      </c>
      <c r="C337" s="6" t="s">
        <v>69</v>
      </c>
      <c r="D337" s="6" t="s">
        <v>87</v>
      </c>
      <c r="E337" s="6" t="s">
        <v>44</v>
      </c>
      <c r="F337" s="6" t="s">
        <v>46</v>
      </c>
      <c r="G337" s="63">
        <v>200</v>
      </c>
      <c r="H337" s="93"/>
    </row>
    <row r="338" spans="1:8" s="26" customFormat="1" ht="38.25" x14ac:dyDescent="0.2">
      <c r="A338" s="18" t="s">
        <v>20</v>
      </c>
      <c r="B338" s="4" t="s">
        <v>21</v>
      </c>
      <c r="C338" s="49"/>
      <c r="D338" s="4">
        <v>969</v>
      </c>
      <c r="E338" s="4" t="s">
        <v>44</v>
      </c>
      <c r="F338" s="4" t="s">
        <v>46</v>
      </c>
      <c r="G338" s="65">
        <f>G339</f>
        <v>98</v>
      </c>
    </row>
    <row r="339" spans="1:8" s="26" customFormat="1" ht="38.25" x14ac:dyDescent="0.2">
      <c r="A339" s="18" t="s">
        <v>22</v>
      </c>
      <c r="B339" s="4" t="s">
        <v>23</v>
      </c>
      <c r="C339" s="69"/>
      <c r="D339" s="4">
        <v>969</v>
      </c>
      <c r="E339" s="4" t="s">
        <v>44</v>
      </c>
      <c r="F339" s="4" t="s">
        <v>46</v>
      </c>
      <c r="G339" s="65">
        <f>G340</f>
        <v>98</v>
      </c>
    </row>
    <row r="340" spans="1:8" s="26" customFormat="1" ht="25.5" x14ac:dyDescent="0.2">
      <c r="A340" s="10" t="s">
        <v>68</v>
      </c>
      <c r="B340" s="6" t="s">
        <v>23</v>
      </c>
      <c r="C340" s="49" t="s">
        <v>69</v>
      </c>
      <c r="D340" s="6">
        <v>969</v>
      </c>
      <c r="E340" s="6" t="s">
        <v>44</v>
      </c>
      <c r="F340" s="6" t="s">
        <v>46</v>
      </c>
      <c r="G340" s="63">
        <v>98</v>
      </c>
      <c r="H340" s="93"/>
    </row>
    <row r="341" spans="1:8" s="26" customFormat="1" ht="25.5" x14ac:dyDescent="0.2">
      <c r="A341" s="34" t="s">
        <v>426</v>
      </c>
      <c r="B341" s="56" t="s">
        <v>191</v>
      </c>
      <c r="C341" s="56"/>
      <c r="D341" s="56"/>
      <c r="E341" s="56"/>
      <c r="F341" s="56"/>
      <c r="G341" s="74">
        <f>G342</f>
        <v>151</v>
      </c>
      <c r="H341" s="93"/>
    </row>
    <row r="342" spans="1:8" s="26" customFormat="1" ht="25.5" x14ac:dyDescent="0.2">
      <c r="A342" s="18" t="s">
        <v>200</v>
      </c>
      <c r="B342" s="4" t="s">
        <v>30</v>
      </c>
      <c r="C342" s="4"/>
      <c r="D342" s="4" t="s">
        <v>88</v>
      </c>
      <c r="E342" s="4" t="s">
        <v>47</v>
      </c>
      <c r="F342" s="4" t="s">
        <v>43</v>
      </c>
      <c r="G342" s="36">
        <f>G343</f>
        <v>151</v>
      </c>
    </row>
    <row r="343" spans="1:8" s="26" customFormat="1" ht="25.5" x14ac:dyDescent="0.2">
      <c r="A343" s="17" t="s">
        <v>192</v>
      </c>
      <c r="B343" s="4" t="s">
        <v>31</v>
      </c>
      <c r="C343" s="4"/>
      <c r="D343" s="4" t="s">
        <v>88</v>
      </c>
      <c r="E343" s="4" t="s">
        <v>47</v>
      </c>
      <c r="F343" s="4" t="s">
        <v>43</v>
      </c>
      <c r="G343" s="5">
        <f>G344</f>
        <v>151</v>
      </c>
    </row>
    <row r="344" spans="1:8" s="26" customFormat="1" x14ac:dyDescent="0.2">
      <c r="A344" s="10" t="s">
        <v>283</v>
      </c>
      <c r="B344" s="6" t="s">
        <v>31</v>
      </c>
      <c r="C344" s="6" t="s">
        <v>282</v>
      </c>
      <c r="D344" s="6" t="s">
        <v>88</v>
      </c>
      <c r="E344" s="6" t="s">
        <v>47</v>
      </c>
      <c r="F344" s="6" t="s">
        <v>43</v>
      </c>
      <c r="G344" s="63">
        <v>151</v>
      </c>
    </row>
    <row r="345" spans="1:8" s="26" customFormat="1" ht="38.25" x14ac:dyDescent="0.2">
      <c r="A345" s="55" t="s">
        <v>369</v>
      </c>
      <c r="B345" s="56" t="s">
        <v>24</v>
      </c>
      <c r="C345" s="56"/>
      <c r="D345" s="56"/>
      <c r="E345" s="56"/>
      <c r="F345" s="56"/>
      <c r="G345" s="74">
        <f>G346</f>
        <v>265</v>
      </c>
      <c r="H345" s="93"/>
    </row>
    <row r="346" spans="1:8" s="26" customFormat="1" ht="25.5" x14ac:dyDescent="0.2">
      <c r="A346" s="18" t="s">
        <v>26</v>
      </c>
      <c r="B346" s="4" t="s">
        <v>25</v>
      </c>
      <c r="C346" s="4"/>
      <c r="D346" s="4">
        <v>968</v>
      </c>
      <c r="E346" s="4" t="s">
        <v>41</v>
      </c>
      <c r="F346" s="4" t="s">
        <v>63</v>
      </c>
      <c r="G346" s="5">
        <f>G347</f>
        <v>265</v>
      </c>
    </row>
    <row r="347" spans="1:8" s="26" customFormat="1" ht="25.5" x14ac:dyDescent="0.2">
      <c r="A347" s="12" t="s">
        <v>94</v>
      </c>
      <c r="B347" s="4" t="s">
        <v>35</v>
      </c>
      <c r="C347" s="4"/>
      <c r="D347" s="4">
        <v>968</v>
      </c>
      <c r="E347" s="4" t="s">
        <v>41</v>
      </c>
      <c r="F347" s="4" t="s">
        <v>63</v>
      </c>
      <c r="G347" s="5">
        <f>G348</f>
        <v>265</v>
      </c>
    </row>
    <row r="348" spans="1:8" x14ac:dyDescent="0.2">
      <c r="A348" s="19" t="s">
        <v>97</v>
      </c>
      <c r="B348" s="6" t="s">
        <v>35</v>
      </c>
      <c r="C348" s="6" t="s">
        <v>70</v>
      </c>
      <c r="D348" s="6" t="s">
        <v>89</v>
      </c>
      <c r="E348" s="6" t="s">
        <v>41</v>
      </c>
      <c r="F348" s="6" t="s">
        <v>63</v>
      </c>
      <c r="G348" s="63">
        <v>265</v>
      </c>
    </row>
    <row r="349" spans="1:8" ht="38.25" x14ac:dyDescent="0.2">
      <c r="A349" s="55" t="s">
        <v>370</v>
      </c>
      <c r="B349" s="56" t="s">
        <v>240</v>
      </c>
      <c r="C349" s="56"/>
      <c r="D349" s="56"/>
      <c r="E349" s="56"/>
      <c r="F349" s="56"/>
      <c r="G349" s="74">
        <f>G350</f>
        <v>520</v>
      </c>
      <c r="H349" s="72"/>
    </row>
    <row r="350" spans="1:8" ht="38.25" x14ac:dyDescent="0.2">
      <c r="A350" s="50" t="s">
        <v>253</v>
      </c>
      <c r="B350" s="4" t="s">
        <v>241</v>
      </c>
      <c r="C350" s="4"/>
      <c r="D350" s="4">
        <v>968</v>
      </c>
      <c r="E350" s="4" t="s">
        <v>41</v>
      </c>
      <c r="F350" s="4" t="s">
        <v>63</v>
      </c>
      <c r="G350" s="5">
        <f>G351</f>
        <v>520</v>
      </c>
    </row>
    <row r="351" spans="1:8" ht="25.5" x14ac:dyDescent="0.2">
      <c r="A351" s="12" t="s">
        <v>94</v>
      </c>
      <c r="B351" s="4" t="s">
        <v>242</v>
      </c>
      <c r="C351" s="4"/>
      <c r="D351" s="4" t="s">
        <v>89</v>
      </c>
      <c r="E351" s="4" t="s">
        <v>41</v>
      </c>
      <c r="F351" s="4" t="s">
        <v>63</v>
      </c>
      <c r="G351" s="5">
        <f>G352</f>
        <v>520</v>
      </c>
    </row>
    <row r="352" spans="1:8" ht="25.5" x14ac:dyDescent="0.2">
      <c r="A352" s="24" t="s">
        <v>68</v>
      </c>
      <c r="B352" s="6" t="s">
        <v>242</v>
      </c>
      <c r="C352" s="6" t="s">
        <v>69</v>
      </c>
      <c r="D352" s="6" t="s">
        <v>89</v>
      </c>
      <c r="E352" s="6" t="s">
        <v>41</v>
      </c>
      <c r="F352" s="6" t="s">
        <v>63</v>
      </c>
      <c r="G352" s="63">
        <v>520</v>
      </c>
    </row>
    <row r="353" spans="1:8" s="84" customFormat="1" ht="38.25" x14ac:dyDescent="0.2">
      <c r="A353" s="70" t="s">
        <v>427</v>
      </c>
      <c r="B353" s="76" t="s">
        <v>345</v>
      </c>
      <c r="C353" s="76"/>
      <c r="D353" s="76"/>
      <c r="E353" s="76"/>
      <c r="F353" s="76"/>
      <c r="G353" s="74">
        <f>G354</f>
        <v>30</v>
      </c>
    </row>
    <row r="354" spans="1:8" ht="38.25" x14ac:dyDescent="0.2">
      <c r="A354" s="21" t="s">
        <v>344</v>
      </c>
      <c r="B354" s="4" t="s">
        <v>343</v>
      </c>
      <c r="C354" s="4"/>
      <c r="D354" s="4" t="s">
        <v>89</v>
      </c>
      <c r="E354" s="4" t="s">
        <v>43</v>
      </c>
      <c r="F354" s="4" t="s">
        <v>59</v>
      </c>
      <c r="G354" s="15">
        <f>G355</f>
        <v>30</v>
      </c>
    </row>
    <row r="355" spans="1:8" s="26" customFormat="1" ht="25.5" x14ac:dyDescent="0.2">
      <c r="A355" s="21" t="s">
        <v>94</v>
      </c>
      <c r="B355" s="4" t="s">
        <v>342</v>
      </c>
      <c r="C355" s="4"/>
      <c r="D355" s="4" t="s">
        <v>89</v>
      </c>
      <c r="E355" s="4" t="s">
        <v>43</v>
      </c>
      <c r="F355" s="4" t="s">
        <v>59</v>
      </c>
      <c r="G355" s="5">
        <f>G356</f>
        <v>30</v>
      </c>
    </row>
    <row r="356" spans="1:8" x14ac:dyDescent="0.2">
      <c r="A356" s="42" t="s">
        <v>79</v>
      </c>
      <c r="B356" s="6" t="s">
        <v>342</v>
      </c>
      <c r="C356" s="6" t="s">
        <v>80</v>
      </c>
      <c r="D356" s="6" t="s">
        <v>89</v>
      </c>
      <c r="E356" s="6" t="s">
        <v>43</v>
      </c>
      <c r="F356" s="6" t="s">
        <v>59</v>
      </c>
      <c r="G356" s="63">
        <v>30</v>
      </c>
    </row>
    <row r="357" spans="1:8" ht="38.25" x14ac:dyDescent="0.2">
      <c r="A357" s="55" t="s">
        <v>362</v>
      </c>
      <c r="B357" s="56" t="s">
        <v>208</v>
      </c>
      <c r="C357" s="56"/>
      <c r="D357" s="59"/>
      <c r="E357" s="56"/>
      <c r="F357" s="56"/>
      <c r="G357" s="74">
        <f>G358</f>
        <v>128611.3844</v>
      </c>
      <c r="H357" s="72"/>
    </row>
    <row r="358" spans="1:8" ht="25.5" x14ac:dyDescent="0.2">
      <c r="A358" s="18" t="s">
        <v>209</v>
      </c>
      <c r="B358" s="4" t="s">
        <v>217</v>
      </c>
      <c r="C358" s="12"/>
      <c r="D358" s="4">
        <v>968</v>
      </c>
      <c r="E358" s="4" t="s">
        <v>45</v>
      </c>
      <c r="F358" s="4" t="s">
        <v>55</v>
      </c>
      <c r="G358" s="5">
        <f>G359+G362</f>
        <v>128611.3844</v>
      </c>
    </row>
    <row r="359" spans="1:8" ht="52.5" customHeight="1" x14ac:dyDescent="0.2">
      <c r="A359" s="18" t="s">
        <v>482</v>
      </c>
      <c r="B359" s="4" t="s">
        <v>483</v>
      </c>
      <c r="C359" s="12"/>
      <c r="D359" s="4" t="s">
        <v>89</v>
      </c>
      <c r="E359" s="4" t="s">
        <v>45</v>
      </c>
      <c r="F359" s="4" t="s">
        <v>45</v>
      </c>
      <c r="G359" s="65">
        <f>G360+G361</f>
        <v>101010.101</v>
      </c>
    </row>
    <row r="360" spans="1:8" x14ac:dyDescent="0.2">
      <c r="A360" s="19" t="s">
        <v>97</v>
      </c>
      <c r="B360" s="6" t="s">
        <v>483</v>
      </c>
      <c r="C360" s="96">
        <v>540</v>
      </c>
      <c r="D360" s="6" t="s">
        <v>89</v>
      </c>
      <c r="E360" s="6" t="s">
        <v>45</v>
      </c>
      <c r="F360" s="6" t="s">
        <v>45</v>
      </c>
      <c r="G360" s="63">
        <v>50505.050499999998</v>
      </c>
    </row>
    <row r="361" spans="1:8" x14ac:dyDescent="0.2">
      <c r="A361" s="42" t="s">
        <v>79</v>
      </c>
      <c r="B361" s="6" t="s">
        <v>483</v>
      </c>
      <c r="C361" s="96">
        <v>622</v>
      </c>
      <c r="D361" s="6" t="s">
        <v>89</v>
      </c>
      <c r="E361" s="6" t="s">
        <v>45</v>
      </c>
      <c r="F361" s="6" t="s">
        <v>45</v>
      </c>
      <c r="G361" s="63">
        <v>50505.050499999998</v>
      </c>
    </row>
    <row r="362" spans="1:8" ht="38.25" x14ac:dyDescent="0.2">
      <c r="A362" s="18" t="s">
        <v>236</v>
      </c>
      <c r="B362" s="4" t="s">
        <v>245</v>
      </c>
      <c r="C362" s="12"/>
      <c r="D362" s="4">
        <v>968</v>
      </c>
      <c r="E362" s="4" t="s">
        <v>45</v>
      </c>
      <c r="F362" s="4" t="s">
        <v>55</v>
      </c>
      <c r="G362" s="65">
        <f>SUM(G363:G364)</f>
        <v>27601.2834</v>
      </c>
    </row>
    <row r="363" spans="1:8" x14ac:dyDescent="0.2">
      <c r="A363" s="19" t="s">
        <v>444</v>
      </c>
      <c r="B363" s="6" t="s">
        <v>245</v>
      </c>
      <c r="C363" s="96">
        <v>244</v>
      </c>
      <c r="D363" s="6" t="s">
        <v>449</v>
      </c>
      <c r="E363" s="6" t="s">
        <v>45</v>
      </c>
      <c r="F363" s="6" t="s">
        <v>55</v>
      </c>
      <c r="G363" s="63">
        <v>13800.6417</v>
      </c>
    </row>
    <row r="364" spans="1:8" x14ac:dyDescent="0.2">
      <c r="A364" s="24" t="s">
        <v>97</v>
      </c>
      <c r="B364" s="6" t="s">
        <v>245</v>
      </c>
      <c r="C364" s="6" t="s">
        <v>70</v>
      </c>
      <c r="D364" s="6" t="s">
        <v>449</v>
      </c>
      <c r="E364" s="6" t="s">
        <v>45</v>
      </c>
      <c r="F364" s="6" t="s">
        <v>55</v>
      </c>
      <c r="G364" s="63">
        <v>13800.6417</v>
      </c>
      <c r="H364" s="72"/>
    </row>
    <row r="365" spans="1:8" ht="25.5" x14ac:dyDescent="0.2">
      <c r="A365" s="97" t="s">
        <v>371</v>
      </c>
      <c r="B365" s="56" t="s">
        <v>216</v>
      </c>
      <c r="C365" s="56"/>
      <c r="D365" s="56"/>
      <c r="E365" s="56"/>
      <c r="F365" s="56"/>
      <c r="G365" s="74">
        <f>G366</f>
        <v>61708.330999999998</v>
      </c>
      <c r="H365" s="72"/>
    </row>
    <row r="366" spans="1:8" ht="25.5" x14ac:dyDescent="0.2">
      <c r="A366" s="77" t="s">
        <v>218</v>
      </c>
      <c r="B366" s="4" t="s">
        <v>373</v>
      </c>
      <c r="C366" s="4"/>
      <c r="D366" s="4" t="s">
        <v>95</v>
      </c>
      <c r="E366" s="4" t="s">
        <v>45</v>
      </c>
      <c r="F366" s="4" t="s">
        <v>45</v>
      </c>
      <c r="G366" s="5">
        <f>G367+G369+G371</f>
        <v>61708.330999999998</v>
      </c>
      <c r="H366" s="72"/>
    </row>
    <row r="367" spans="1:8" ht="25.5" x14ac:dyDescent="0.2">
      <c r="A367" s="98" t="s">
        <v>94</v>
      </c>
      <c r="B367" s="78" t="s">
        <v>484</v>
      </c>
      <c r="C367" s="75"/>
      <c r="D367" s="78" t="s">
        <v>449</v>
      </c>
      <c r="E367" s="78" t="s">
        <v>45</v>
      </c>
      <c r="F367" s="78" t="s">
        <v>42</v>
      </c>
      <c r="G367" s="65">
        <f>G368</f>
        <v>525.57600000000002</v>
      </c>
      <c r="H367" s="72"/>
    </row>
    <row r="368" spans="1:8" ht="25.5" x14ac:dyDescent="0.2">
      <c r="A368" s="10" t="s">
        <v>68</v>
      </c>
      <c r="B368" s="75" t="s">
        <v>484</v>
      </c>
      <c r="C368" s="75" t="s">
        <v>69</v>
      </c>
      <c r="D368" s="75" t="s">
        <v>449</v>
      </c>
      <c r="E368" s="75" t="s">
        <v>45</v>
      </c>
      <c r="F368" s="75" t="s">
        <v>42</v>
      </c>
      <c r="G368" s="63">
        <v>525.57600000000002</v>
      </c>
      <c r="H368" s="72"/>
    </row>
    <row r="369" spans="1:8" x14ac:dyDescent="0.2">
      <c r="A369" s="98" t="s">
        <v>485</v>
      </c>
      <c r="B369" s="78" t="s">
        <v>486</v>
      </c>
      <c r="C369" s="78"/>
      <c r="D369" s="78" t="s">
        <v>95</v>
      </c>
      <c r="E369" s="78" t="s">
        <v>45</v>
      </c>
      <c r="F369" s="78" t="s">
        <v>42</v>
      </c>
      <c r="G369" s="65">
        <f>G370</f>
        <v>7003.1949999999997</v>
      </c>
      <c r="H369" s="72"/>
    </row>
    <row r="370" spans="1:8" ht="38.25" x14ac:dyDescent="0.2">
      <c r="A370" s="51" t="s">
        <v>304</v>
      </c>
      <c r="B370" s="75" t="s">
        <v>486</v>
      </c>
      <c r="C370" s="75" t="s">
        <v>303</v>
      </c>
      <c r="D370" s="75" t="s">
        <v>95</v>
      </c>
      <c r="E370" s="75" t="s">
        <v>45</v>
      </c>
      <c r="F370" s="75" t="s">
        <v>42</v>
      </c>
      <c r="G370" s="63">
        <v>7003.1949999999997</v>
      </c>
      <c r="H370" s="72"/>
    </row>
    <row r="371" spans="1:8" ht="25.5" x14ac:dyDescent="0.2">
      <c r="A371" s="53" t="s">
        <v>327</v>
      </c>
      <c r="B371" s="4" t="s">
        <v>326</v>
      </c>
      <c r="C371" s="4"/>
      <c r="D371" s="4" t="s">
        <v>95</v>
      </c>
      <c r="E371" s="4" t="s">
        <v>45</v>
      </c>
      <c r="F371" s="4" t="s">
        <v>45</v>
      </c>
      <c r="G371" s="65">
        <f>G372</f>
        <v>54179.56</v>
      </c>
    </row>
    <row r="372" spans="1:8" ht="38.25" x14ac:dyDescent="0.2">
      <c r="A372" s="51" t="s">
        <v>304</v>
      </c>
      <c r="B372" s="6" t="s">
        <v>326</v>
      </c>
      <c r="C372" s="6" t="s">
        <v>303</v>
      </c>
      <c r="D372" s="6" t="s">
        <v>95</v>
      </c>
      <c r="E372" s="6" t="s">
        <v>45</v>
      </c>
      <c r="F372" s="6" t="s">
        <v>45</v>
      </c>
      <c r="G372" s="63">
        <v>54179.56</v>
      </c>
    </row>
    <row r="373" spans="1:8" ht="63.75" x14ac:dyDescent="0.2">
      <c r="A373" s="58" t="s">
        <v>372</v>
      </c>
      <c r="B373" s="56" t="s">
        <v>256</v>
      </c>
      <c r="C373" s="56"/>
      <c r="D373" s="56"/>
      <c r="E373" s="56"/>
      <c r="F373" s="56"/>
      <c r="G373" s="74">
        <f>G374+G377</f>
        <v>18379.500049999999</v>
      </c>
      <c r="H373" s="72"/>
    </row>
    <row r="374" spans="1:8" ht="37.5" customHeight="1" x14ac:dyDescent="0.2">
      <c r="A374" s="77" t="s">
        <v>257</v>
      </c>
      <c r="B374" s="4" t="s">
        <v>492</v>
      </c>
      <c r="C374" s="75"/>
      <c r="D374" s="4" t="s">
        <v>89</v>
      </c>
      <c r="E374" s="4" t="s">
        <v>55</v>
      </c>
      <c r="F374" s="4" t="s">
        <v>49</v>
      </c>
      <c r="G374" s="65">
        <f>G375</f>
        <v>17050.000049999999</v>
      </c>
      <c r="H374" s="72"/>
    </row>
    <row r="375" spans="1:8" ht="25.5" x14ac:dyDescent="0.2">
      <c r="A375" s="77" t="s">
        <v>488</v>
      </c>
      <c r="B375" s="78" t="s">
        <v>487</v>
      </c>
      <c r="C375" s="75"/>
      <c r="D375" s="4" t="s">
        <v>89</v>
      </c>
      <c r="E375" s="4" t="s">
        <v>55</v>
      </c>
      <c r="F375" s="4" t="s">
        <v>49</v>
      </c>
      <c r="G375" s="65">
        <f>G376</f>
        <v>17050.000049999999</v>
      </c>
      <c r="H375" s="72"/>
    </row>
    <row r="376" spans="1:8" ht="25.5" x14ac:dyDescent="0.2">
      <c r="A376" s="10" t="s">
        <v>68</v>
      </c>
      <c r="B376" s="75" t="s">
        <v>487</v>
      </c>
      <c r="C376" s="75" t="s">
        <v>69</v>
      </c>
      <c r="D376" s="6" t="s">
        <v>89</v>
      </c>
      <c r="E376" s="6" t="s">
        <v>55</v>
      </c>
      <c r="F376" s="6" t="s">
        <v>49</v>
      </c>
      <c r="G376" s="63">
        <v>17050.000049999999</v>
      </c>
      <c r="H376" s="72"/>
    </row>
    <row r="377" spans="1:8" ht="38.25" x14ac:dyDescent="0.2">
      <c r="A377" s="17" t="s">
        <v>257</v>
      </c>
      <c r="B377" s="4" t="s">
        <v>258</v>
      </c>
      <c r="C377" s="4"/>
      <c r="D377" s="4" t="s">
        <v>89</v>
      </c>
      <c r="E377" s="4" t="s">
        <v>55</v>
      </c>
      <c r="F377" s="4" t="s">
        <v>49</v>
      </c>
      <c r="G377" s="65">
        <f>G378</f>
        <v>1329.5</v>
      </c>
    </row>
    <row r="378" spans="1:8" ht="25.5" x14ac:dyDescent="0.2">
      <c r="A378" s="81" t="s">
        <v>259</v>
      </c>
      <c r="B378" s="4" t="s">
        <v>260</v>
      </c>
      <c r="C378" s="4"/>
      <c r="D378" s="4" t="s">
        <v>89</v>
      </c>
      <c r="E378" s="4" t="s">
        <v>55</v>
      </c>
      <c r="F378" s="4" t="s">
        <v>49</v>
      </c>
      <c r="G378" s="65">
        <f>G379</f>
        <v>1329.5</v>
      </c>
    </row>
    <row r="379" spans="1:8" ht="25.5" x14ac:dyDescent="0.2">
      <c r="A379" s="10" t="s">
        <v>68</v>
      </c>
      <c r="B379" s="6" t="s">
        <v>260</v>
      </c>
      <c r="C379" s="6" t="s">
        <v>69</v>
      </c>
      <c r="D379" s="6" t="s">
        <v>89</v>
      </c>
      <c r="E379" s="6" t="s">
        <v>55</v>
      </c>
      <c r="F379" s="6" t="s">
        <v>49</v>
      </c>
      <c r="G379" s="63">
        <v>1329.5</v>
      </c>
    </row>
    <row r="380" spans="1:8" s="84" customFormat="1" ht="38.25" x14ac:dyDescent="0.2">
      <c r="A380" s="70" t="s">
        <v>348</v>
      </c>
      <c r="B380" s="76" t="s">
        <v>347</v>
      </c>
      <c r="C380" s="76"/>
      <c r="D380" s="76"/>
      <c r="E380" s="76"/>
      <c r="F380" s="76"/>
      <c r="G380" s="74">
        <f>G381</f>
        <v>2356.9362900000001</v>
      </c>
    </row>
    <row r="381" spans="1:8" ht="34.5" customHeight="1" x14ac:dyDescent="0.2">
      <c r="A381" s="21" t="s">
        <v>491</v>
      </c>
      <c r="B381" s="4" t="s">
        <v>490</v>
      </c>
      <c r="C381" s="4"/>
      <c r="D381" s="4"/>
      <c r="E381" s="4"/>
      <c r="F381" s="4"/>
      <c r="G381" s="5">
        <f>G382</f>
        <v>2356.9362900000001</v>
      </c>
    </row>
    <row r="382" spans="1:8" s="26" customFormat="1" ht="62.25" customHeight="1" x14ac:dyDescent="0.2">
      <c r="A382" s="13" t="s">
        <v>338</v>
      </c>
      <c r="B382" s="4" t="s">
        <v>489</v>
      </c>
      <c r="C382" s="4"/>
      <c r="D382" s="4" t="s">
        <v>449</v>
      </c>
      <c r="E382" s="4" t="s">
        <v>60</v>
      </c>
      <c r="F382" s="4" t="s">
        <v>55</v>
      </c>
      <c r="G382" s="5">
        <v>2356.9362900000001</v>
      </c>
    </row>
    <row r="383" spans="1:8" x14ac:dyDescent="0.2">
      <c r="A383" s="24" t="s">
        <v>97</v>
      </c>
      <c r="B383" s="6" t="s">
        <v>346</v>
      </c>
      <c r="C383" s="6" t="s">
        <v>70</v>
      </c>
      <c r="D383" s="6" t="s">
        <v>449</v>
      </c>
      <c r="E383" s="6" t="s">
        <v>60</v>
      </c>
      <c r="F383" s="6" t="s">
        <v>55</v>
      </c>
      <c r="G383" s="63">
        <v>2356.9362900000001</v>
      </c>
    </row>
    <row r="384" spans="1:8" s="84" customFormat="1" ht="38.25" x14ac:dyDescent="0.2">
      <c r="A384" s="70" t="s">
        <v>428</v>
      </c>
      <c r="B384" s="76" t="s">
        <v>352</v>
      </c>
      <c r="C384" s="76"/>
      <c r="D384" s="76"/>
      <c r="E384" s="76"/>
      <c r="F384" s="76"/>
      <c r="G384" s="74">
        <f>G385</f>
        <v>181</v>
      </c>
    </row>
    <row r="385" spans="1:8" ht="51" x14ac:dyDescent="0.2">
      <c r="A385" s="13" t="s">
        <v>351</v>
      </c>
      <c r="B385" s="4" t="s">
        <v>350</v>
      </c>
      <c r="C385" s="6"/>
      <c r="D385" s="6"/>
      <c r="E385" s="6"/>
      <c r="F385" s="6"/>
      <c r="G385" s="5">
        <f>G386</f>
        <v>181</v>
      </c>
    </row>
    <row r="386" spans="1:8" s="26" customFormat="1" ht="25.5" x14ac:dyDescent="0.2">
      <c r="A386" s="13" t="s">
        <v>94</v>
      </c>
      <c r="B386" s="4" t="s">
        <v>349</v>
      </c>
      <c r="C386" s="4"/>
      <c r="D386" s="4" t="s">
        <v>89</v>
      </c>
      <c r="E386" s="4" t="s">
        <v>43</v>
      </c>
      <c r="F386" s="4" t="s">
        <v>59</v>
      </c>
      <c r="G386" s="5">
        <f>G387</f>
        <v>181</v>
      </c>
    </row>
    <row r="387" spans="1:8" ht="25.5" x14ac:dyDescent="0.2">
      <c r="A387" s="10" t="s">
        <v>68</v>
      </c>
      <c r="B387" s="6" t="s">
        <v>349</v>
      </c>
      <c r="C387" s="6" t="s">
        <v>69</v>
      </c>
      <c r="D387" s="6" t="s">
        <v>89</v>
      </c>
      <c r="E387" s="6" t="s">
        <v>43</v>
      </c>
      <c r="F387" s="6" t="s">
        <v>59</v>
      </c>
      <c r="G387" s="63">
        <v>181</v>
      </c>
    </row>
    <row r="388" spans="1:8" s="72" customFormat="1" ht="38.25" x14ac:dyDescent="0.2">
      <c r="A388" s="70" t="s">
        <v>429</v>
      </c>
      <c r="B388" s="76" t="s">
        <v>285</v>
      </c>
      <c r="C388" s="71"/>
      <c r="D388" s="71"/>
      <c r="E388" s="73"/>
      <c r="F388" s="73"/>
      <c r="G388" s="74">
        <f>G389</f>
        <v>360</v>
      </c>
    </row>
    <row r="389" spans="1:8" ht="25.5" x14ac:dyDescent="0.2">
      <c r="A389" s="13" t="s">
        <v>288</v>
      </c>
      <c r="B389" s="4" t="s">
        <v>289</v>
      </c>
      <c r="C389" s="4"/>
      <c r="D389" s="4" t="s">
        <v>88</v>
      </c>
      <c r="E389" s="4" t="s">
        <v>47</v>
      </c>
      <c r="F389" s="4" t="s">
        <v>41</v>
      </c>
      <c r="G389" s="5">
        <f>G390</f>
        <v>360</v>
      </c>
    </row>
    <row r="390" spans="1:8" ht="38.25" x14ac:dyDescent="0.2">
      <c r="A390" s="13" t="s">
        <v>284</v>
      </c>
      <c r="B390" s="4" t="s">
        <v>290</v>
      </c>
      <c r="C390" s="4"/>
      <c r="D390" s="4" t="s">
        <v>88</v>
      </c>
      <c r="E390" s="4" t="s">
        <v>47</v>
      </c>
      <c r="F390" s="4" t="s">
        <v>41</v>
      </c>
      <c r="G390" s="5">
        <f>G391</f>
        <v>360</v>
      </c>
    </row>
    <row r="391" spans="1:8" ht="38.25" x14ac:dyDescent="0.2">
      <c r="A391" s="10" t="s">
        <v>179</v>
      </c>
      <c r="B391" s="6" t="s">
        <v>290</v>
      </c>
      <c r="C391" s="75" t="s">
        <v>75</v>
      </c>
      <c r="D391" s="6" t="s">
        <v>88</v>
      </c>
      <c r="E391" s="75" t="s">
        <v>47</v>
      </c>
      <c r="F391" s="75" t="s">
        <v>41</v>
      </c>
      <c r="G391" s="63">
        <v>360</v>
      </c>
    </row>
    <row r="392" spans="1:8" s="84" customFormat="1" ht="51" x14ac:dyDescent="0.2">
      <c r="A392" s="70" t="s">
        <v>430</v>
      </c>
      <c r="B392" s="76" t="s">
        <v>356</v>
      </c>
      <c r="C392" s="76"/>
      <c r="D392" s="76"/>
      <c r="E392" s="76"/>
      <c r="F392" s="76"/>
      <c r="G392" s="74">
        <f>G393</f>
        <v>800</v>
      </c>
    </row>
    <row r="393" spans="1:8" s="26" customFormat="1" ht="25.5" x14ac:dyDescent="0.2">
      <c r="A393" s="13" t="s">
        <v>357</v>
      </c>
      <c r="B393" s="4" t="s">
        <v>355</v>
      </c>
      <c r="C393" s="78"/>
      <c r="D393" s="4" t="s">
        <v>36</v>
      </c>
      <c r="E393" s="78" t="s">
        <v>43</v>
      </c>
      <c r="F393" s="78" t="s">
        <v>59</v>
      </c>
      <c r="G393" s="5">
        <f>G394</f>
        <v>800</v>
      </c>
    </row>
    <row r="394" spans="1:8" s="26" customFormat="1" ht="38.25" x14ac:dyDescent="0.2">
      <c r="A394" s="13" t="s">
        <v>354</v>
      </c>
      <c r="B394" s="4" t="s">
        <v>353</v>
      </c>
      <c r="C394" s="78"/>
      <c r="D394" s="4" t="s">
        <v>36</v>
      </c>
      <c r="E394" s="78" t="s">
        <v>43</v>
      </c>
      <c r="F394" s="78" t="s">
        <v>59</v>
      </c>
      <c r="G394" s="5">
        <f>G395</f>
        <v>800</v>
      </c>
    </row>
    <row r="395" spans="1:8" ht="25.5" x14ac:dyDescent="0.2">
      <c r="A395" s="10" t="s">
        <v>68</v>
      </c>
      <c r="B395" s="6" t="s">
        <v>353</v>
      </c>
      <c r="C395" s="75" t="s">
        <v>69</v>
      </c>
      <c r="D395" s="6" t="s">
        <v>36</v>
      </c>
      <c r="E395" s="75" t="s">
        <v>43</v>
      </c>
      <c r="F395" s="75" t="s">
        <v>59</v>
      </c>
      <c r="G395" s="63">
        <v>800</v>
      </c>
    </row>
    <row r="396" spans="1:8" ht="39.75" customHeight="1" x14ac:dyDescent="0.2">
      <c r="A396" s="70" t="s">
        <v>431</v>
      </c>
      <c r="B396" s="76" t="s">
        <v>328</v>
      </c>
      <c r="C396" s="71"/>
      <c r="D396" s="71"/>
      <c r="E396" s="73"/>
      <c r="F396" s="73"/>
      <c r="G396" s="74">
        <f>G397+G400+G403</f>
        <v>20395.818329999998</v>
      </c>
      <c r="H396" s="72"/>
    </row>
    <row r="397" spans="1:8" ht="28.5" customHeight="1" x14ac:dyDescent="0.2">
      <c r="A397" s="13" t="s">
        <v>331</v>
      </c>
      <c r="B397" s="4" t="s">
        <v>330</v>
      </c>
      <c r="C397" s="4"/>
      <c r="D397" s="4" t="s">
        <v>449</v>
      </c>
      <c r="E397" s="4" t="s">
        <v>41</v>
      </c>
      <c r="F397" s="4" t="s">
        <v>63</v>
      </c>
      <c r="G397" s="5">
        <f>G398</f>
        <v>0</v>
      </c>
    </row>
    <row r="398" spans="1:8" ht="27" customHeight="1" x14ac:dyDescent="0.2">
      <c r="A398" s="13" t="s">
        <v>94</v>
      </c>
      <c r="B398" s="4" t="s">
        <v>329</v>
      </c>
      <c r="C398" s="4"/>
      <c r="D398" s="4" t="s">
        <v>449</v>
      </c>
      <c r="E398" s="4" t="s">
        <v>41</v>
      </c>
      <c r="F398" s="4" t="s">
        <v>63</v>
      </c>
      <c r="G398" s="65">
        <f>G399</f>
        <v>0</v>
      </c>
    </row>
    <row r="399" spans="1:8" ht="25.5" x14ac:dyDescent="0.2">
      <c r="A399" s="10" t="s">
        <v>68</v>
      </c>
      <c r="B399" s="6" t="s">
        <v>329</v>
      </c>
      <c r="C399" s="75" t="s">
        <v>69</v>
      </c>
      <c r="D399" s="6" t="s">
        <v>449</v>
      </c>
      <c r="E399" s="75" t="s">
        <v>41</v>
      </c>
      <c r="F399" s="75" t="s">
        <v>63</v>
      </c>
      <c r="G399" s="63">
        <v>0</v>
      </c>
      <c r="H399" s="72"/>
    </row>
    <row r="400" spans="1:8" ht="25.5" x14ac:dyDescent="0.2">
      <c r="A400" s="13" t="s">
        <v>334</v>
      </c>
      <c r="B400" s="4" t="s">
        <v>333</v>
      </c>
      <c r="C400" s="4"/>
      <c r="D400" s="4" t="s">
        <v>449</v>
      </c>
      <c r="E400" s="78" t="s">
        <v>45</v>
      </c>
      <c r="F400" s="78" t="s">
        <v>55</v>
      </c>
      <c r="G400" s="65">
        <f>G401</f>
        <v>20195.818329999998</v>
      </c>
    </row>
    <row r="401" spans="1:7" ht="25.5" x14ac:dyDescent="0.2">
      <c r="A401" s="13" t="s">
        <v>94</v>
      </c>
      <c r="B401" s="4" t="s">
        <v>332</v>
      </c>
      <c r="C401" s="4"/>
      <c r="D401" s="4" t="s">
        <v>449</v>
      </c>
      <c r="E401" s="78" t="s">
        <v>45</v>
      </c>
      <c r="F401" s="78" t="s">
        <v>55</v>
      </c>
      <c r="G401" s="65">
        <f>G402</f>
        <v>20195.818329999998</v>
      </c>
    </row>
    <row r="402" spans="1:7" x14ac:dyDescent="0.2">
      <c r="A402" s="42" t="s">
        <v>79</v>
      </c>
      <c r="B402" s="6" t="s">
        <v>332</v>
      </c>
      <c r="C402" s="75" t="s">
        <v>69</v>
      </c>
      <c r="D402" s="6" t="s">
        <v>449</v>
      </c>
      <c r="E402" s="75" t="s">
        <v>45</v>
      </c>
      <c r="F402" s="75" t="s">
        <v>55</v>
      </c>
      <c r="G402" s="63">
        <v>20195.818329999998</v>
      </c>
    </row>
    <row r="403" spans="1:7" ht="25.5" x14ac:dyDescent="0.2">
      <c r="A403" s="13" t="s">
        <v>337</v>
      </c>
      <c r="B403" s="4" t="s">
        <v>336</v>
      </c>
      <c r="C403" s="4"/>
      <c r="D403" s="4" t="s">
        <v>449</v>
      </c>
      <c r="E403" s="4" t="s">
        <v>45</v>
      </c>
      <c r="F403" s="4" t="s">
        <v>55</v>
      </c>
      <c r="G403" s="65">
        <f>G404</f>
        <v>200</v>
      </c>
    </row>
    <row r="404" spans="1:7" ht="25.5" x14ac:dyDescent="0.2">
      <c r="A404" s="13" t="s">
        <v>94</v>
      </c>
      <c r="B404" s="4" t="s">
        <v>335</v>
      </c>
      <c r="C404" s="4"/>
      <c r="D404" s="4" t="s">
        <v>449</v>
      </c>
      <c r="E404" s="4" t="s">
        <v>45</v>
      </c>
      <c r="F404" s="4" t="s">
        <v>55</v>
      </c>
      <c r="G404" s="65">
        <f>G405</f>
        <v>200</v>
      </c>
    </row>
    <row r="405" spans="1:7" x14ac:dyDescent="0.2">
      <c r="A405" s="24" t="s">
        <v>97</v>
      </c>
      <c r="B405" s="6" t="s">
        <v>335</v>
      </c>
      <c r="C405" s="75" t="s">
        <v>70</v>
      </c>
      <c r="D405" s="6" t="s">
        <v>449</v>
      </c>
      <c r="E405" s="75" t="s">
        <v>45</v>
      </c>
      <c r="F405" s="75" t="s">
        <v>55</v>
      </c>
      <c r="G405" s="63">
        <v>200</v>
      </c>
    </row>
    <row r="406" spans="1:7" x14ac:dyDescent="0.2">
      <c r="A406" s="34" t="s">
        <v>57</v>
      </c>
      <c r="B406" s="38"/>
      <c r="C406" s="38"/>
      <c r="D406" s="37"/>
      <c r="E406" s="38"/>
      <c r="F406" s="38"/>
      <c r="G406" s="107">
        <f>G19+G44+G65+G73+G104+G109+G139+G193+G241+G341+G345+G349+G353+G357+G365+G373+G380+G384+G388+G392+G396</f>
        <v>2130111.8356800005</v>
      </c>
    </row>
    <row r="407" spans="1:7" s="26" customFormat="1" x14ac:dyDescent="0.2">
      <c r="A407" s="1"/>
      <c r="B407" s="1"/>
      <c r="C407" s="1"/>
      <c r="D407" s="1"/>
      <c r="E407" s="1"/>
      <c r="F407" s="1"/>
      <c r="G407" s="9">
        <v>1919060.9750000001</v>
      </c>
    </row>
    <row r="408" spans="1:7" s="16" customFormat="1" x14ac:dyDescent="0.2">
      <c r="A408" s="1"/>
      <c r="B408" s="1"/>
      <c r="C408" s="1"/>
      <c r="D408" s="1"/>
      <c r="E408" s="1"/>
      <c r="F408" s="1"/>
      <c r="G408" s="9">
        <f>G407-G406</f>
        <v>-211050.86068000039</v>
      </c>
    </row>
    <row r="409" spans="1:7" x14ac:dyDescent="0.2">
      <c r="G409" s="54">
        <v>123886.75008</v>
      </c>
    </row>
    <row r="410" spans="1:7" x14ac:dyDescent="0.2">
      <c r="G410" s="54">
        <f>G409-G408</f>
        <v>334937.61076000042</v>
      </c>
    </row>
    <row r="411" spans="1:7" x14ac:dyDescent="0.2">
      <c r="G411" s="54"/>
    </row>
    <row r="412" spans="1:7" x14ac:dyDescent="0.2">
      <c r="G412" s="54"/>
    </row>
    <row r="413" spans="1:7" s="26" customFormat="1" x14ac:dyDescent="0.2">
      <c r="A413" s="1"/>
      <c r="B413" s="1"/>
      <c r="C413" s="1"/>
      <c r="D413" s="1"/>
      <c r="E413" s="1"/>
      <c r="F413" s="1"/>
      <c r="G413" s="9"/>
    </row>
    <row r="414" spans="1:7" s="27" customFormat="1" x14ac:dyDescent="0.2">
      <c r="A414" s="1"/>
      <c r="B414" s="1"/>
      <c r="C414" s="1"/>
      <c r="D414" s="1"/>
      <c r="E414" s="1"/>
      <c r="F414" s="1"/>
      <c r="G414" s="9"/>
    </row>
    <row r="415" spans="1:7" s="26" customFormat="1" x14ac:dyDescent="0.2">
      <c r="A415" s="1"/>
      <c r="B415" s="1"/>
      <c r="C415" s="1"/>
      <c r="D415" s="1"/>
      <c r="E415" s="1"/>
      <c r="F415" s="1"/>
      <c r="G415" s="9"/>
    </row>
    <row r="416" spans="1:7" x14ac:dyDescent="0.2">
      <c r="G416" s="110">
        <v>2130111.83568</v>
      </c>
    </row>
    <row r="417" spans="1:7" x14ac:dyDescent="0.2">
      <c r="G417" s="111">
        <f>G416-G406</f>
        <v>0</v>
      </c>
    </row>
    <row r="422" spans="1:7" s="27" customFormat="1" x14ac:dyDescent="0.2">
      <c r="A422" s="1"/>
      <c r="B422" s="1"/>
      <c r="C422" s="1"/>
      <c r="D422" s="1"/>
      <c r="E422" s="1"/>
      <c r="F422" s="1"/>
      <c r="G422" s="1"/>
    </row>
    <row r="428" spans="1:7" s="26" customFormat="1" x14ac:dyDescent="0.2">
      <c r="A428" s="1"/>
      <c r="B428" s="1"/>
      <c r="C428" s="1"/>
      <c r="D428" s="1"/>
      <c r="E428" s="1"/>
      <c r="F428" s="1"/>
      <c r="G428" s="1"/>
    </row>
    <row r="431" spans="1:7" s="26" customFormat="1" x14ac:dyDescent="0.2">
      <c r="A431" s="1"/>
      <c r="B431" s="1"/>
      <c r="C431" s="1"/>
      <c r="D431" s="1"/>
      <c r="E431" s="1"/>
      <c r="F431" s="1"/>
      <c r="G431" s="1"/>
    </row>
  </sheetData>
  <autoFilter ref="A18:G431" xr:uid="{00000000-0009-0000-0000-000000000000}"/>
  <customSheetViews>
    <customSheetView guid="{272C1EAD-DEB4-4BA3-949E-3CEAABD41B19}" showPageBreaks="1" printArea="1" showAutoFilter="1" hiddenRows="1" view="pageBreakPreview">
      <selection activeCell="G19" sqref="G1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431" xr:uid="{EBB8E579-6733-4F37-82F2-03BAABB80C7A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8DCE2F88-13DA-4EF0-9A20-7ECA92F2AB65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06DA4D8C-E957-48E1-9C2B-D7FE185CBBE6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2CC8B620-29F9-4D02-BBBE-A34698965E2F}"/>
    </customSheetView>
    <customSheetView guid="{F3937C05-AF36-47B9-8638-B7F3F20947C6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8:G431" xr:uid="{5445C747-6F90-4D1A-9528-5544BBFF7A25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2024-03-22T06:11:02Z</cp:lastPrinted>
  <dcterms:created xsi:type="dcterms:W3CDTF">2004-12-22T00:45:04Z</dcterms:created>
  <dcterms:modified xsi:type="dcterms:W3CDTF">2024-04-19T03:53:29Z</dcterms:modified>
</cp:coreProperties>
</file>