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8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9 сессия от 02.11.2023\№  286 уточнение ноябрь 2023\"/>
    </mc:Choice>
  </mc:AlternateContent>
  <xr:revisionPtr revIDLastSave="0" documentId="13_ncr:81_{C4D7FAEE-FA96-4B47-99DC-E3E395A840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функцион.структура!$A$17:$F$810</definedName>
    <definedName name="Top" localSheetId="0">функцион.структура!#REF!</definedName>
    <definedName name="Z_02B23763_CCF3_495C_9383_5F95B52C6E4A_.wvu.FilterData" localSheetId="0" hidden="1">функцион.структура!$A$17:$H$803</definedName>
    <definedName name="Z_0884989D_CFB8_433E_9DC3_007A15F08787_.wvu.FilterData" localSheetId="0" hidden="1">функцион.структура!$A$17:$F$810</definedName>
    <definedName name="Z_0962258E_7FEC_45BB_9F6F_812DB142D7D3_.wvu.FilterData" localSheetId="0" hidden="1">функцион.структура!$A$17:$F$803</definedName>
    <definedName name="Z_0AC28E1E_2838_40D1_A185_A3C1D8D5DA55_.wvu.FilterData" localSheetId="0" hidden="1">функцион.структура!$A$17:$F$810</definedName>
    <definedName name="Z_0B991D03_3758_44AC_8590_7A983E8FECC7_.wvu.FilterData" localSheetId="0" hidden="1">функцион.структура!$A$17:$F$810</definedName>
    <definedName name="Z_1540E9CA_2997_4E1B_906E_94AE412FC846_.wvu.FilterData" localSheetId="0" hidden="1">функцион.структура!$A$17:$F$810</definedName>
    <definedName name="Z_2DDB525D_A756_4AF2_961D_1A48B45E104D_.wvu.FilterData" localSheetId="0" hidden="1">функцион.структура!$A$17:$F$810</definedName>
    <definedName name="Z_2DDB525D_A756_4AF2_961D_1A48B45E104D_.wvu.PrintArea" localSheetId="0" hidden="1">функцион.структура!$A$1:$F$803</definedName>
    <definedName name="Z_3786A3F3_7EB8_49B2_A04B_7A0E72AD1C7D_.wvu.FilterData" localSheetId="0" hidden="1">функцион.структура!$A$17:$H$803</definedName>
    <definedName name="Z_46268BFF_7767_41AD_8DD2_9220C9E060B5_.wvu.FilterData" localSheetId="0" hidden="1">функцион.структура!$A$17:$F$810</definedName>
    <definedName name="Z_46268BFF_7767_41AD_8DD2_9220C9E060B5_.wvu.PrintArea" localSheetId="0" hidden="1">функцион.структура!$A$1:$F$803</definedName>
    <definedName name="Z_4F4D8688_6AF1_4BB3_87B1_06F4D1FA8222_.wvu.FilterData" localSheetId="0" hidden="1">функцион.структура!$A$17:$F$810</definedName>
    <definedName name="Z_54B89DCF_F070_4BDE_9121_7C0B93C57FB3_.wvu.FilterData" localSheetId="0" hidden="1">функцион.структура!$A$17:$F$810</definedName>
    <definedName name="Z_5DFFD117_7452_4244_8154_2623D947165B_.wvu.FilterData" localSheetId="0" hidden="1">функцион.структура!$A$17:$F$810</definedName>
    <definedName name="Z_61A549A4_F123_4413_B321_2E14EC38E18A_.wvu.FilterData" localSheetId="0" hidden="1">функцион.структура!$A$17:$F$810</definedName>
    <definedName name="Z_629918FE_B1DF_464A_BF50_03D18729BC02_.wvu.FilterData" localSheetId="0" hidden="1">функцион.структура!$A$17:$F$810</definedName>
    <definedName name="Z_629918FE_B1DF_464A_BF50_03D18729BC02_.wvu.PrintArea" localSheetId="0" hidden="1">функцион.структура!$A$1:$F$803</definedName>
    <definedName name="Z_683736F1_FEF9_48A4_8C1A_A3E08645BD86_.wvu.FilterData" localSheetId="0" hidden="1">функцион.структура!$A$17:$F$803</definedName>
    <definedName name="Z_6C334063_1DB9_4CC2_A59B_3A4CBEDE88DC_.wvu.FilterData" localSheetId="0" hidden="1">функцион.структура!$A$17:$F$803</definedName>
    <definedName name="Z_70242F4D_CC02_4A64_8DD1_8AA5D37314E9_.wvu.FilterData" localSheetId="0" hidden="1">функцион.структура!$A$17:$F$803</definedName>
    <definedName name="Z_7D02A47D_1C14_45B8_9BEF_7CC191CB3095_.wvu.FilterData" localSheetId="0" hidden="1">функцион.структура!$A$17:$F$810</definedName>
    <definedName name="Z_97ABFCCB_6B5D_4655_BFFF_42DE8E1EC4AD_.wvu.FilterData" localSheetId="0" hidden="1">функцион.структура!$A$17:$F$810</definedName>
    <definedName name="Z_A2DC2F9F_1FF3_4527_AAF5_D77C44405D20_.wvu.FilterData" localSheetId="0" hidden="1">функцион.структура!$A$17:$F$810</definedName>
    <definedName name="Z_AE32E14C_C5CB_469A_8B6D_FF52230941EC_.wvu.FilterData" localSheetId="0" hidden="1">функцион.структура!$A$17:$F$810</definedName>
    <definedName name="Z_AE5A14C6_19BF_4DBB_9A88_2BA48047581A_.wvu.FilterData" localSheetId="0" hidden="1">функцион.структура!$A$17:$H$803</definedName>
    <definedName name="Z_D244472F_DEC4_47E1_80C0_F2E3BD029926_.wvu.FilterData" localSheetId="0" hidden="1">функцион.структура!$A$17:$F$810</definedName>
    <definedName name="Z_D3D2B5EF_65DD_4123_A9D7_F84BF8BF76CA_.wvu.FilterData" localSheetId="0" hidden="1">функцион.структура!$A$17:$H$803</definedName>
    <definedName name="Z_D82246B9_B8C4_4E65_9333_6334524B4A33_.wvu.FilterData" localSheetId="0" hidden="1">функцион.структура!$A$17:$F$803</definedName>
    <definedName name="Z_DBA1A761_865B_43C1_8622_38E19FD60981_.wvu.FilterData" localSheetId="0" hidden="1">функцион.структура!$A$17:$H$803</definedName>
    <definedName name="Z_F82B55DB_8F0F_48F4_856E_58CED3A2309D_.wvu.FilterData" localSheetId="0" hidden="1">функцион.структура!$A$17:$F$810</definedName>
    <definedName name="Z_FD4532BC_05F9_4AAE_A66F_97A31C19ACFF_.wvu.FilterData" localSheetId="0" hidden="1">функцион.структура!$A$17:$F$810</definedName>
    <definedName name="_xlnm.Print_Area" localSheetId="0">функцион.структура!$A$1:$F$803</definedName>
  </definedNames>
  <calcPr calcId="191029" refMode="R1C1"/>
  <customWorkbookViews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1" i="1" l="1"/>
  <c r="F626" i="1"/>
  <c r="F550" i="1"/>
  <c r="F549" i="1" s="1"/>
  <c r="F548" i="1" s="1"/>
  <c r="F390" i="1"/>
  <c r="F389" i="1" s="1"/>
  <c r="F247" i="1"/>
  <c r="F85" i="1"/>
  <c r="F78" i="1"/>
  <c r="F264" i="1"/>
  <c r="F799" i="1"/>
  <c r="F763" i="1"/>
  <c r="F762" i="1" s="1"/>
  <c r="F757" i="1"/>
  <c r="F730" i="1"/>
  <c r="F668" i="1"/>
  <c r="F651" i="1"/>
  <c r="F641" i="1"/>
  <c r="F614" i="1"/>
  <c r="F598" i="1"/>
  <c r="F596" i="1"/>
  <c r="F584" i="1"/>
  <c r="F582" i="1"/>
  <c r="F553" i="1"/>
  <c r="F552" i="1" s="1"/>
  <c r="F536" i="1"/>
  <c r="F523" i="1"/>
  <c r="F491" i="1"/>
  <c r="F469" i="1"/>
  <c r="F450" i="1"/>
  <c r="F402" i="1"/>
  <c r="F382" i="1"/>
  <c r="F366" i="1"/>
  <c r="F339" i="1"/>
  <c r="F335" i="1"/>
  <c r="F319" i="1"/>
  <c r="F312" i="1"/>
  <c r="F276" i="1"/>
  <c r="F272" i="1"/>
  <c r="F254" i="1"/>
  <c r="F228" i="1"/>
  <c r="F206" i="1"/>
  <c r="F157" i="1"/>
  <c r="F129" i="1"/>
  <c r="F89" i="1"/>
  <c r="F63" i="1"/>
  <c r="F53" i="1"/>
  <c r="F36" i="1"/>
  <c r="F28" i="1"/>
  <c r="F21" i="1"/>
  <c r="F387" i="1" l="1"/>
  <c r="F40" i="1"/>
  <c r="F112" i="1"/>
  <c r="F111" i="1" s="1"/>
  <c r="F185" i="1"/>
  <c r="F193" i="1"/>
  <c r="F796" i="1"/>
  <c r="F795" i="1" s="1"/>
  <c r="F794" i="1" s="1"/>
  <c r="F792" i="1"/>
  <c r="F791" i="1" s="1"/>
  <c r="F790" i="1" s="1"/>
  <c r="F743" i="1"/>
  <c r="F742" i="1" s="1"/>
  <c r="F741" i="1" s="1"/>
  <c r="F738" i="1"/>
  <c r="F737" i="1" s="1"/>
  <c r="F736" i="1" s="1"/>
  <c r="F734" i="1"/>
  <c r="F732" i="1"/>
  <c r="F671" i="1"/>
  <c r="F623" i="1"/>
  <c r="F622" i="1" s="1"/>
  <c r="F606" i="1"/>
  <c r="F602" i="1"/>
  <c r="F508" i="1"/>
  <c r="F507" i="1" s="1"/>
  <c r="F506" i="1" s="1"/>
  <c r="F499" i="1"/>
  <c r="F496" i="1"/>
  <c r="F454" i="1"/>
  <c r="F429" i="1"/>
  <c r="F428" i="1" s="1"/>
  <c r="F427" i="1" s="1"/>
  <c r="F413" i="1"/>
  <c r="F308" i="1"/>
  <c r="F270" i="1"/>
  <c r="F221" i="1"/>
  <c r="F220" i="1" s="1"/>
  <c r="F219" i="1" s="1"/>
  <c r="F183" i="1"/>
  <c r="F133" i="1"/>
  <c r="F109" i="1"/>
  <c r="F108" i="1" s="1"/>
  <c r="F105" i="1"/>
  <c r="F104" i="1" s="1"/>
  <c r="F101" i="1"/>
  <c r="F73" i="1"/>
  <c r="F72" i="1" s="1"/>
  <c r="F71" i="1" s="1"/>
  <c r="F349" i="1" l="1"/>
  <c r="F348" i="1" s="1"/>
  <c r="F352" i="1"/>
  <c r="F351" i="1" s="1"/>
  <c r="F801" i="1"/>
  <c r="F798" i="1" s="1"/>
  <c r="F788" i="1"/>
  <c r="F787" i="1" s="1"/>
  <c r="F786" i="1" s="1"/>
  <c r="F785" i="1" s="1"/>
  <c r="F726" i="1"/>
  <c r="F724" i="1"/>
  <c r="F706" i="1"/>
  <c r="F616" i="1"/>
  <c r="F611" i="1"/>
  <c r="F610" i="1" s="1"/>
  <c r="F609" i="1" s="1"/>
  <c r="F592" i="1"/>
  <c r="F590" i="1"/>
  <c r="F578" i="1"/>
  <c r="F576" i="1"/>
  <c r="F466" i="1"/>
  <c r="F453" i="1"/>
  <c r="F432" i="1"/>
  <c r="F371" i="1"/>
  <c r="F370" i="1" s="1"/>
  <c r="F369" i="1" s="1"/>
  <c r="F358" i="1"/>
  <c r="F355" i="1"/>
  <c r="F317" i="1"/>
  <c r="F316" i="1" s="1"/>
  <c r="F784" i="1" l="1"/>
  <c r="F354" i="1"/>
  <c r="F347" i="1"/>
  <c r="F284" i="1" l="1"/>
  <c r="F283" i="1" s="1"/>
  <c r="F282" i="1" s="1"/>
  <c r="F151" i="1" l="1"/>
  <c r="F150" i="1" s="1"/>
  <c r="F149" i="1" s="1"/>
  <c r="F345" i="1"/>
  <c r="F344" i="1" s="1"/>
  <c r="F716" i="1"/>
  <c r="F715" i="1" s="1"/>
  <c r="F701" i="1" l="1"/>
  <c r="F700" i="1" s="1"/>
  <c r="F699" i="1" s="1"/>
  <c r="F698" i="1" s="1"/>
  <c r="F569" i="1"/>
  <c r="F568" i="1" s="1"/>
  <c r="F566" i="1"/>
  <c r="F565" i="1" s="1"/>
  <c r="F563" i="1"/>
  <c r="F562" i="1" s="1"/>
  <c r="F441" i="1"/>
  <c r="F440" i="1" s="1"/>
  <c r="F438" i="1"/>
  <c r="F437" i="1" s="1"/>
  <c r="F325" i="1"/>
  <c r="F324" i="1" s="1"/>
  <c r="F323" i="1" s="1"/>
  <c r="F322" i="1" s="1"/>
  <c r="F214" i="1"/>
  <c r="F202" i="1"/>
  <c r="F561" i="1" l="1"/>
  <c r="F560" i="1" s="1"/>
  <c r="F436" i="1"/>
  <c r="F435" i="1" s="1"/>
  <c r="F291" i="1" l="1"/>
  <c r="F705" i="1" l="1"/>
  <c r="F704" i="1" s="1"/>
  <c r="F773" i="1" l="1"/>
  <c r="F772" i="1" s="1"/>
  <c r="F771" i="1" s="1"/>
  <c r="F770" i="1" s="1"/>
  <c r="F769" i="1" s="1"/>
  <c r="F768" i="1" s="1"/>
  <c r="F634" i="1"/>
  <c r="F751" i="1"/>
  <c r="F57" i="1" l="1"/>
  <c r="F122" i="1"/>
  <c r="F260" i="1" l="1"/>
  <c r="F259" i="1" s="1"/>
  <c r="F424" i="1"/>
  <c r="F385" i="1"/>
  <c r="F533" i="1" l="1"/>
  <c r="F406" i="1" l="1"/>
  <c r="F423" i="1" l="1"/>
  <c r="F419" i="1" l="1"/>
  <c r="F364" i="1" l="1"/>
  <c r="F363" i="1" s="1"/>
  <c r="F663" i="1"/>
  <c r="F662" i="1" s="1"/>
  <c r="F661" i="1" s="1"/>
  <c r="F362" i="1" l="1"/>
  <c r="F361" i="1" s="1"/>
  <c r="F425" i="1"/>
  <c r="F337" i="1"/>
  <c r="F117" i="1" l="1"/>
  <c r="F116" i="1" s="1"/>
  <c r="F115" i="1" s="1"/>
  <c r="F330" i="1" l="1"/>
  <c r="F329" i="1" s="1"/>
  <c r="F328" i="1" s="1"/>
  <c r="F290" i="1"/>
  <c r="F138" i="1"/>
  <c r="F691" i="1" l="1"/>
  <c r="F333" i="1" l="1"/>
  <c r="F332" i="1" s="1"/>
  <c r="F163" i="1"/>
  <c r="F321" i="1" l="1"/>
  <c r="F315" i="1"/>
  <c r="F401" i="1"/>
  <c r="F381" i="1"/>
  <c r="F380" i="1" s="1"/>
  <c r="F279" i="1"/>
  <c r="F269" i="1" s="1"/>
  <c r="F712" i="1"/>
  <c r="F711" i="1" s="1"/>
  <c r="F710" i="1" s="1"/>
  <c r="F703" i="1" s="1"/>
  <c r="F697" i="1" s="1"/>
  <c r="F421" i="1"/>
  <c r="F418" i="1" s="1"/>
  <c r="F170" i="1" l="1"/>
  <c r="F588" i="1"/>
  <c r="F84" i="1"/>
  <c r="F267" i="1" l="1"/>
  <c r="F266" i="1" s="1"/>
  <c r="F263" i="1" s="1"/>
  <c r="F262" i="1" s="1"/>
  <c r="F268" i="1"/>
  <c r="F258" i="1"/>
  <c r="F257" i="1" s="1"/>
  <c r="F631" i="1"/>
  <c r="F629" i="1" s="1"/>
  <c r="F580" i="1"/>
  <c r="F574" i="1"/>
  <c r="F573" i="1" l="1"/>
  <c r="F572" i="1" s="1"/>
  <c r="F722" i="1" l="1"/>
  <c r="F594" i="1" l="1"/>
  <c r="F587" i="1" s="1"/>
  <c r="F446" i="1"/>
  <c r="F586" i="1" l="1"/>
  <c r="F416" i="1" l="1"/>
  <c r="F415" i="1" s="1"/>
  <c r="F728" i="1" l="1"/>
  <c r="F721" i="1" s="1"/>
  <c r="F720" i="1" l="1"/>
  <c r="F719" i="1" s="1"/>
  <c r="F718" i="1" s="1"/>
  <c r="F225" i="1" l="1"/>
  <c r="F224" i="1" s="1"/>
  <c r="F223" i="1" s="1"/>
  <c r="F204" i="1" l="1"/>
  <c r="F618" i="1" l="1"/>
  <c r="F613" i="1" s="1"/>
  <c r="F686" i="1"/>
  <c r="F485" i="1"/>
  <c r="F484" i="1" s="1"/>
  <c r="F483" i="1" s="1"/>
  <c r="F407" i="1" l="1"/>
  <c r="F748" i="1"/>
  <c r="F747" i="1" s="1"/>
  <c r="F231" i="1"/>
  <c r="F233" i="1"/>
  <c r="F236" i="1"/>
  <c r="F238" i="1"/>
  <c r="F241" i="1"/>
  <c r="F243" i="1"/>
  <c r="F246" i="1"/>
  <c r="F192" i="1"/>
  <c r="F154" i="1"/>
  <c r="F190" i="1"/>
  <c r="F448" i="1"/>
  <c r="F445" i="1" s="1"/>
  <c r="F473" i="1"/>
  <c r="F472" i="1" s="1"/>
  <c r="F471" i="1" s="1"/>
  <c r="F378" i="1"/>
  <c r="F377" i="1" s="1"/>
  <c r="F376" i="1" s="1"/>
  <c r="F398" i="1"/>
  <c r="F400" i="1"/>
  <c r="F409" i="1"/>
  <c r="F411" i="1"/>
  <c r="F405" i="1"/>
  <c r="F502" i="1"/>
  <c r="F489" i="1"/>
  <c r="F487" i="1" s="1"/>
  <c r="F520" i="1"/>
  <c r="F518" i="1"/>
  <c r="F513" i="1"/>
  <c r="F512" i="1" s="1"/>
  <c r="F511" i="1" s="1"/>
  <c r="F543" i="1"/>
  <c r="F546" i="1"/>
  <c r="F545" i="1" s="1"/>
  <c r="F479" i="1"/>
  <c r="F478" i="1" s="1"/>
  <c r="F25" i="1"/>
  <c r="F24" i="1" s="1"/>
  <c r="F20" i="1" s="1"/>
  <c r="F47" i="1"/>
  <c r="F33" i="1"/>
  <c r="F56" i="1"/>
  <c r="F52" i="1" s="1"/>
  <c r="F68" i="1"/>
  <c r="F67" i="1" s="1"/>
  <c r="F66" i="1" s="1"/>
  <c r="F77" i="1"/>
  <c r="F76" i="1" s="1"/>
  <c r="F75" i="1" s="1"/>
  <c r="F70" i="1" s="1"/>
  <c r="F93" i="1"/>
  <c r="F91" i="1" s="1"/>
  <c r="F98" i="1"/>
  <c r="F97" i="1" s="1"/>
  <c r="F100" i="1"/>
  <c r="F126" i="1"/>
  <c r="F121" i="1" s="1"/>
  <c r="F132" i="1"/>
  <c r="F137" i="1"/>
  <c r="F136" i="1" s="1"/>
  <c r="F143" i="1"/>
  <c r="F142" i="1" s="1"/>
  <c r="F141" i="1" s="1"/>
  <c r="F147" i="1"/>
  <c r="F146" i="1" s="1"/>
  <c r="F145" i="1" s="1"/>
  <c r="F213" i="1"/>
  <c r="F212" i="1" s="1"/>
  <c r="F211" i="1" s="1"/>
  <c r="F210" i="1" s="1"/>
  <c r="F299" i="1"/>
  <c r="F298" i="1" s="1"/>
  <c r="F297" i="1" s="1"/>
  <c r="F307" i="1"/>
  <c r="F306" i="1" s="1"/>
  <c r="F305" i="1" s="1"/>
  <c r="F303" i="1"/>
  <c r="F302" i="1" s="1"/>
  <c r="F301" i="1" s="1"/>
  <c r="F310" i="1"/>
  <c r="F309" i="1" s="1"/>
  <c r="F295" i="1"/>
  <c r="F294" i="1" s="1"/>
  <c r="F293" i="1" s="1"/>
  <c r="F289" i="1"/>
  <c r="F288" i="1" s="1"/>
  <c r="F287" i="1" s="1"/>
  <c r="F343" i="1"/>
  <c r="F342" i="1" s="1"/>
  <c r="F341" i="1" s="1"/>
  <c r="F601" i="1"/>
  <c r="F600" i="1" s="1"/>
  <c r="F571" i="1" s="1"/>
  <c r="F559" i="1" s="1"/>
  <c r="F648" i="1"/>
  <c r="F647" i="1" s="1"/>
  <c r="F646" i="1" s="1"/>
  <c r="F658" i="1"/>
  <c r="F657" i="1" s="1"/>
  <c r="F656" i="1" s="1"/>
  <c r="F655" i="1" s="1"/>
  <c r="F666" i="1"/>
  <c r="F677" i="1"/>
  <c r="F676" i="1" s="1"/>
  <c r="F675" i="1" s="1"/>
  <c r="F674" i="1" s="1"/>
  <c r="F673" i="1" s="1"/>
  <c r="F780" i="1"/>
  <c r="F782" i="1"/>
  <c r="F396" i="1"/>
  <c r="F227" i="1" l="1"/>
  <c r="F218" i="1" s="1"/>
  <c r="F517" i="1"/>
  <c r="F665" i="1"/>
  <c r="F660" i="1" s="1"/>
  <c r="F395" i="1"/>
  <c r="F394" i="1" s="1"/>
  <c r="F393" i="1" s="1"/>
  <c r="F96" i="1"/>
  <c r="F314" i="1"/>
  <c r="F286" i="1"/>
  <c r="F281" i="1" s="1"/>
  <c r="F746" i="1"/>
  <c r="F19" i="1"/>
  <c r="F51" i="1"/>
  <c r="F542" i="1"/>
  <c r="F541" i="1" s="1"/>
  <c r="F630" i="1"/>
  <c r="F477" i="1"/>
  <c r="F39" i="1"/>
  <c r="F32" i="1" s="1"/>
  <c r="F120" i="1"/>
  <c r="F119" i="1" s="1"/>
  <c r="F463" i="1"/>
  <c r="F176" i="1"/>
  <c r="F165" i="1"/>
  <c r="F482" i="1"/>
  <c r="F488" i="1"/>
  <c r="F92" i="1"/>
  <c r="F681" i="1"/>
  <c r="F460" i="1"/>
  <c r="F495" i="1"/>
  <c r="F494" i="1" s="1"/>
  <c r="F493" i="1" s="1"/>
  <c r="F779" i="1"/>
  <c r="F778" i="1" s="1"/>
  <c r="F777" i="1" s="1"/>
  <c r="F776" i="1" s="1"/>
  <c r="F775" i="1" s="1"/>
  <c r="F153" i="1" l="1"/>
  <c r="F95" i="1" s="1"/>
  <c r="F217" i="1"/>
  <c r="F459" i="1"/>
  <c r="F458" i="1" s="1"/>
  <c r="F457" i="1" s="1"/>
  <c r="F452" i="1" s="1"/>
  <c r="F375" i="1"/>
  <c r="F374" i="1" s="1"/>
  <c r="F31" i="1"/>
  <c r="F745" i="1"/>
  <c r="F740" i="1" s="1"/>
  <c r="F516" i="1"/>
  <c r="F510" i="1" s="1"/>
  <c r="F505" i="1" s="1"/>
  <c r="F481" i="1"/>
  <c r="F476" i="1"/>
  <c r="F475" i="1" s="1"/>
  <c r="F628" i="1"/>
  <c r="F625" i="1" s="1"/>
  <c r="F621" i="1" s="1"/>
  <c r="F444" i="1"/>
  <c r="F680" i="1"/>
  <c r="F679" i="1" s="1"/>
  <c r="F654" i="1" s="1"/>
  <c r="F650" i="1" s="1"/>
  <c r="F620" i="1" l="1"/>
  <c r="F558" i="1" s="1"/>
  <c r="F696" i="1"/>
  <c r="F443" i="1"/>
  <c r="F434" i="1" s="1"/>
  <c r="F431" i="1" s="1"/>
  <c r="F392" i="1" s="1"/>
  <c r="F18" i="1"/>
  <c r="F373" i="1" l="1"/>
  <c r="F803" i="1" s="1"/>
  <c r="F808" i="1" l="1"/>
</calcChain>
</file>

<file path=xl/sharedStrings.xml><?xml version="1.0" encoding="utf-8"?>
<sst xmlns="http://schemas.openxmlformats.org/spreadsheetml/2006/main" count="3447" uniqueCount="666">
  <si>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</si>
  <si>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</si>
  <si>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</si>
  <si>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</si>
  <si>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</si>
  <si>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</si>
  <si>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</si>
  <si>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</si>
  <si>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</si>
  <si>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</si>
  <si>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</si>
  <si>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</si>
  <si>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</si>
  <si>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</si>
  <si>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</si>
  <si>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</si>
  <si>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</si>
  <si>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</si>
  <si>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</si>
  <si>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</si>
  <si>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</si>
  <si>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</si>
  <si>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</si>
  <si>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</si>
  <si>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</si>
  <si>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</si>
  <si>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</si>
  <si>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</si>
  <si>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</si>
  <si>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</si>
  <si>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</si>
  <si>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</si>
  <si>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</si>
  <si>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</si>
  <si>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</si>
  <si>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</si>
  <si>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</si>
  <si>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</si>
  <si>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</si>
  <si>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</si>
  <si>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</si>
  <si>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</si>
  <si>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</si>
  <si>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</si>
  <si>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</si>
  <si>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</si>
  <si>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</si>
  <si>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</si>
  <si>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</si>
  <si>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</si>
  <si>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</si>
  <si>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</si>
  <si>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</si>
  <si>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</si>
  <si>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</si>
  <si>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</si>
  <si>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</si>
  <si>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</si>
  <si>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</si>
  <si>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</si>
  <si>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</si>
  <si>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</si>
  <si>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</si>
  <si>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</si>
  <si>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</si>
  <si>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</si>
  <si>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</si>
  <si>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</si>
  <si>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</si>
  <si>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</si>
  <si>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</si>
  <si>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</si>
  <si>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</si>
  <si>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</si>
  <si>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</si>
  <si>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</si>
  <si>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</si>
  <si>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</si>
  <si>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</si>
  <si>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</si>
  <si>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</si>
  <si>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</si>
  <si>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</si>
  <si>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</si>
  <si>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</si>
  <si>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</si>
  <si>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</si>
  <si>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</si>
  <si>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</si>
  <si>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</si>
  <si>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</si>
  <si>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</si>
  <si>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</si>
  <si>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</si>
  <si>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</si>
  <si>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</si>
  <si>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</si>
  <si>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</si>
  <si>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</si>
  <si>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</si>
  <si>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</si>
  <si>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</si>
  <si>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</si>
  <si>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</si>
  <si>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</si>
  <si>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</si>
  <si>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</si>
  <si>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</si>
  <si>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</si>
  <si>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</si>
  <si>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</si>
  <si>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</si>
  <si>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</si>
  <si>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</si>
  <si>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</si>
  <si>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</si>
  <si>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</si>
  <si>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</si>
  <si>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</si>
  <si>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</si>
  <si>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</si>
  <si>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</si>
  <si>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</si>
  <si>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</si>
  <si>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</si>
  <si>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</si>
  <si>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</si>
  <si>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</si>
  <si>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</si>
  <si>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</si>
  <si>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</si>
  <si>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</si>
  <si>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</si>
  <si>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</si>
  <si>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</si>
  <si>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</si>
  <si>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</si>
  <si>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</si>
  <si>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</si>
  <si>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</si>
  <si>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</si>
  <si>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</si>
  <si>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</si>
  <si>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</si>
  <si>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</si>
  <si>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</si>
  <si>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</si>
  <si>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</si>
  <si>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</si>
  <si>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</si>
  <si>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</si>
  <si>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</si>
  <si>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</si>
  <si>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</si>
  <si>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</si>
  <si>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</si>
  <si>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</si>
  <si>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</si>
  <si>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</si>
  <si>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</si>
  <si>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</si>
  <si>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</si>
  <si>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</si>
  <si>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</si>
  <si>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</si>
  <si>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</si>
  <si>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</si>
  <si>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</si>
  <si>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</si>
  <si>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</si>
  <si>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</si>
  <si>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</si>
  <si>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</si>
  <si>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</si>
  <si>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</si>
  <si>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</si>
  <si>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</si>
  <si>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</si>
  <si>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</si>
  <si>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</si>
  <si>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</si>
  <si>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</si>
  <si>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</si>
  <si>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</si>
  <si>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</si>
  <si>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</si>
  <si>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</si>
  <si>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</si>
  <si>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</si>
  <si>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</si>
  <si>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</si>
  <si>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</si>
  <si>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</si>
  <si>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</si>
  <si>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</si>
  <si>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</si>
  <si>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</si>
  <si>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</si>
  <si>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</si>
  <si>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</si>
  <si>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</si>
  <si>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</si>
  <si>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</si>
  <si>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</si>
  <si>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</si>
  <si>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</si>
  <si>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</si>
  <si>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</si>
  <si>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</si>
  <si>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</si>
  <si>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</si>
  <si>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</si>
  <si>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</si>
  <si>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</si>
  <si>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</si>
  <si>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</si>
  <si>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</si>
  <si>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</si>
  <si>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</si>
  <si>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</si>
  <si>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</si>
  <si>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</si>
  <si>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</si>
  <si>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</si>
  <si>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</si>
  <si>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</si>
  <si>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</si>
  <si>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</si>
  <si>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</si>
  <si>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</si>
  <si>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</si>
  <si>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</si>
  <si>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</si>
  <si>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</si>
  <si>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</si>
  <si>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</si>
  <si>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</si>
  <si>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</si>
  <si>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</si>
  <si>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</si>
  <si>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</si>
  <si>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</si>
  <si>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</si>
  <si>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</si>
  <si>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</si>
  <si>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</si>
  <si>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</si>
  <si>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</si>
  <si>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</si>
  <si>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</si>
  <si>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</si>
  <si>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</si>
  <si>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</si>
  <si>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</si>
  <si>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</si>
  <si>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</si>
  <si>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</si>
  <si>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</si>
  <si>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</si>
  <si>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</si>
  <si>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</si>
  <si>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</si>
  <si>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</si>
  <si>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</si>
  <si>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</si>
  <si>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</si>
  <si>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</si>
  <si>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</si>
  <si>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</si>
  <si>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</si>
  <si>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</si>
  <si>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</si>
  <si>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</si>
  <si>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</si>
  <si>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</si>
  <si>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</si>
  <si>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</si>
  <si>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</si>
  <si>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</si>
  <si>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</si>
  <si>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</si>
  <si>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</si>
  <si>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</si>
  <si>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</si>
  <si>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</si>
  <si>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</si>
  <si>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</si>
  <si>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</si>
  <si>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</si>
  <si>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</si>
  <si>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</si>
  <si>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</si>
  <si>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</si>
  <si>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</si>
  <si>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</si>
  <si>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</si>
  <si>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</si>
  <si>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</si>
  <si>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</si>
  <si>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</si>
  <si>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</si>
  <si>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</si>
  <si>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</si>
  <si>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</si>
  <si>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</si>
  <si>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</si>
  <si>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</si>
  <si>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</si>
  <si>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</si>
  <si>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</si>
  <si>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</si>
  <si>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</si>
  <si>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</si>
  <si>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</si>
  <si>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</si>
  <si>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</si>
  <si>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</si>
  <si>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</si>
  <si>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</si>
  <si>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</si>
  <si>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</si>
  <si>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</si>
  <si>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</si>
  <si>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</si>
  <si>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</si>
  <si>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</si>
  <si>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</si>
  <si>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</si>
  <si>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</si>
  <si>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</si>
  <si>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</si>
  <si>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</si>
  <si>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</si>
  <si>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</si>
  <si>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</si>
  <si>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</si>
  <si>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</si>
  <si>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</si>
  <si>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</si>
  <si>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</si>
  <si>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</si>
  <si>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</si>
  <si>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</si>
  <si>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</si>
  <si>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</si>
  <si>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</si>
  <si>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</si>
  <si>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</si>
  <si>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</si>
  <si>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</si>
  <si>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</si>
  <si>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</si>
  <si>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</si>
  <si>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</si>
  <si>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</si>
  <si>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</si>
  <si>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</si>
  <si>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</si>
  <si>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</si>
  <si>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</si>
  <si>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</si>
  <si>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</si>
  <si>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</si>
  <si>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</si>
  <si>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</si>
  <si>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</si>
  <si>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</si>
  <si>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</si>
  <si>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</si>
  <si>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</si>
  <si>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</si>
  <si>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</si>
  <si>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</si>
  <si>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</si>
  <si>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</si>
  <si>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</si>
  <si>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</si>
  <si>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</si>
  <si>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</si>
  <si>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</si>
  <si>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</si>
  <si>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</si>
  <si>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</si>
  <si>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</si>
  <si>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</si>
  <si>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</si>
  <si>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</si>
  <si>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</si>
  <si>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</si>
  <si>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</si>
  <si>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</si>
  <si>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</si>
  <si>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</si>
  <si>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</si>
  <si>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</si>
  <si>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</si>
  <si>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</si>
  <si>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</si>
  <si>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Охрана семьи и детства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</si>
  <si>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</si>
  <si>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</si>
  <si>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</si>
  <si>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</si>
  <si>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</si>
  <si>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</si>
  <si>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</si>
  <si>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</si>
  <si>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</si>
  <si>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</si>
  <si>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</si>
  <si>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</si>
  <si>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</si>
  <si>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</si>
  <si>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</si>
  <si>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</si>
  <si>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</si>
  <si>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</si>
  <si>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</si>
  <si>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</si>
  <si>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</si>
  <si>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</si>
  <si>
    <t>На дорожную деятельность в отношении автомобильных дорог общего пользования местного значения</t>
  </si>
  <si>
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</si>
  <si>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Празднование юбилейных и памятных дат</t>
  </si>
  <si>
    <t>99900 71050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</si>
  <si>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</si>
  <si>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99900 72900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</si>
  <si>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</si>
  <si>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</si>
  <si>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</si>
  <si>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</si>
  <si>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</si>
  <si>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</si>
  <si>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</si>
  <si>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</si>
  <si>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</si>
  <si>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</si>
  <si>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</si>
  <si>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09600 00000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</si>
  <si>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</si>
  <si>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</si>
  <si>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</si>
  <si>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</si>
  <si>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плановый период 2024-2025 годов"</t>
  </si>
  <si>
    <t>«Селенгинский район» на 2023 год</t>
  </si>
  <si>
    <t>102EВ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</si>
  <si>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</si>
  <si>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комплексного развития сельских территорий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</si>
  <si>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</si>
  <si>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</si>
  <si>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</si>
  <si>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</si>
  <si>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</si>
  <si>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</si>
  <si>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</si>
  <si>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</si>
  <si>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</si>
  <si>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</si>
  <si>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</si>
  <si>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</si>
  <si>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</si>
  <si>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18001 00000</t>
  </si>
  <si>
    <t>18001 S2М80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</si>
  <si>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</si>
  <si>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</si>
  <si>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</si>
  <si>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</si>
  <si>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</si>
  <si>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</si>
  <si>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</si>
  <si>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</si>
  <si>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</si>
  <si>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</si>
  <si>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</si>
  <si>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</si>
  <si>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</si>
  <si>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</si>
  <si>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</si>
  <si>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</si>
  <si>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</si>
  <si>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</si>
  <si>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</si>
  <si>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</si>
  <si>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</si>
  <si>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</si>
  <si>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</si>
  <si>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</si>
  <si>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</si>
  <si>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 xml:space="preserve">Резервные фонды местных администраций
</t>
  </si>
  <si>
    <t>06010 82900</t>
  </si>
  <si>
    <t>06010 00000</t>
  </si>
  <si>
    <t>06030 00000</t>
  </si>
  <si>
    <t>06031 00000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</si>
  <si>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</si>
  <si>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</si>
  <si>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</si>
  <si>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</si>
  <si>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</si>
  <si>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</si>
  <si>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06033 00000</t>
  </si>
  <si>
    <t>06033 L5760</t>
  </si>
  <si>
    <t>Уплата налога на имущество организаций и земельного налога</t>
  </si>
  <si>
    <t>,03</t>
  </si>
  <si>
    <t>06032 00000</t>
  </si>
  <si>
    <t>06032 L5760</t>
  </si>
  <si>
    <t>06034 00000</t>
  </si>
  <si>
    <t>06034 L5760</t>
  </si>
  <si>
    <t>06037 00000</t>
  </si>
  <si>
    <t>06037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</si>
  <si>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</si>
  <si>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</si>
  <si>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</si>
  <si>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</si>
  <si>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</si>
  <si>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</si>
  <si>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</si>
  <si>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</si>
  <si>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</si>
  <si>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</si>
  <si>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</si>
  <si>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</si>
  <si>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</si>
  <si>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</si>
  <si>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</si>
  <si>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</si>
  <si>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04304 S23ДО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</si>
  <si>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</si>
  <si>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</si>
  <si>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25000 00000</t>
  </si>
  <si>
    <t>25001 00000</t>
  </si>
  <si>
    <t>25001 82900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</si>
  <si>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</si>
  <si>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</si>
  <si>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831</t>
  </si>
  <si>
    <t>03002 00000</t>
  </si>
  <si>
    <t>03002 S2610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</si>
  <si>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</si>
  <si>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</si>
  <si>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Жилищное хозяйство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</si>
  <si>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</si>
  <si>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999F3 67483</t>
  </si>
  <si>
    <t>17001 S2860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</si>
  <si>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</si>
  <si>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</si>
  <si>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</si>
  <si>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</si>
  <si>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</si>
  <si>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</si>
  <si>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99900 55050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</si>
  <si>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</si>
  <si>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99900 74330</t>
  </si>
  <si>
    <t>170F5 52430</t>
  </si>
  <si>
    <t>Cтроительство и реконструкция (модернизация) объектов питьевого водоснабжения</t>
  </si>
  <si>
    <t>99900 S2140</t>
  </si>
  <si>
    <t>10301 S2160</t>
  </si>
  <si>
    <t>На поддержку отрасли культуры</t>
  </si>
  <si>
    <t>08101 R5190</t>
  </si>
  <si>
    <t>08101 S2160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</si>
  <si>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</si>
  <si>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</si>
  <si>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S2160</t>
  </si>
  <si>
    <t>350</t>
  </si>
  <si>
    <t>Премии и гранты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</si>
  <si>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</si>
  <si>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</si>
  <si>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</si>
  <si>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</si>
  <si>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</si>
  <si>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 xml:space="preserve">Приложение №4       </t>
  </si>
  <si>
    <t>01003 00000</t>
  </si>
  <si>
    <t>01003 82900</t>
  </si>
  <si>
    <t>01004 00000</t>
  </si>
  <si>
    <t>01004 82900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</si>
  <si>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</si>
  <si>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комплектов памятных медалей "100 лет Селенгинского района Республики Бурятия"</t>
  </si>
  <si>
    <t>99900 74700</t>
  </si>
  <si>
    <t>Капитальный ремонт зданий военных комиссариатов муниципальный образований Республики Бурятия</t>
  </si>
  <si>
    <t>Иные выплаты персоналу, за исключением фонда оплаты труда</t>
  </si>
  <si>
    <t xml:space="preserve">01005 00000 </t>
  </si>
  <si>
    <t>04304 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</si>
  <si>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</si>
  <si>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15001 82900</t>
  </si>
  <si>
    <t>15001 00000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</si>
  <si>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</si>
  <si>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</si>
  <si>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</si>
  <si>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</si>
  <si>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</si>
  <si>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</si>
  <si>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</si>
  <si>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</si>
  <si>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</si>
  <si>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</si>
  <si>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</si>
  <si>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</si>
  <si>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</si>
  <si>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</si>
  <si>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</si>
  <si>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</si>
  <si>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</si>
  <si>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19002 00000</t>
  </si>
  <si>
    <t>Поддержка отрасли культура</t>
  </si>
  <si>
    <t>084A2 55190</t>
  </si>
  <si>
    <t>Пособия, компенсации и иные социальные выплаты гражданам, кроме публичных нормативных обязательств</t>
  </si>
  <si>
    <t>321</t>
  </si>
  <si>
    <t>09301 S2140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</si>
  <si>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</si>
  <si>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</si>
  <si>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</si>
  <si>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</si>
  <si>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Награждение победителей и призеров республиканского конкурса "Лучшее территориальное общественное самоуправление"</t>
  </si>
  <si>
    <t>14001 74030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</si>
  <si>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</si>
  <si>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</si>
  <si>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10101 S4760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</si>
  <si>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</si>
  <si>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За достижение показателей деятельности органов исполнительной власти Республики Бурятия</t>
  </si>
  <si>
    <t>99900 55493</t>
  </si>
  <si>
    <t>99900 S4760</t>
  </si>
  <si>
    <t>04102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</si>
  <si>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</si>
  <si>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</si>
  <si>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99900 82170</t>
  </si>
  <si>
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</si>
  <si>
    <t>999F3 67484</t>
  </si>
  <si>
    <t>99900 82400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</si>
  <si>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</si>
  <si>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S2180</t>
  </si>
  <si>
    <t>Компенсация выпадающих доходов по электроэнергии, вырабатываемой дизельными электростанциями</t>
  </si>
  <si>
    <t>08301 S4760</t>
  </si>
  <si>
    <t>09601 S4760</t>
  </si>
  <si>
    <t>340</t>
  </si>
  <si>
    <t>Стипендии</t>
  </si>
  <si>
    <t>08101 S2950</t>
  </si>
  <si>
    <t>На укрепление материально-технической базы отрасли "Культура"</t>
  </si>
  <si>
    <t>08101 S4760</t>
  </si>
  <si>
    <t>08402 S4760</t>
  </si>
  <si>
    <t>09401 S4760</t>
  </si>
  <si>
    <t>Водное хозяйство</t>
  </si>
  <si>
    <t>9990097010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</si>
  <si>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</si>
  <si>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</si>
  <si>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</si>
  <si>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</si>
  <si>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</si>
  <si>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</si>
  <si>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</si>
  <si>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</si>
  <si>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</si>
  <si>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</si>
  <si>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</si>
  <si>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</si>
  <si>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</si>
  <si>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</si>
  <si>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</si>
  <si>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</si>
  <si>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</si>
  <si>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</si>
  <si>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160F2 54240</t>
  </si>
  <si>
    <t>160F2 5424F</t>
  </si>
  <si>
    <t>170F5 00000</t>
  </si>
  <si>
    <t>10103 S2140</t>
  </si>
  <si>
    <t>10103 00000</t>
  </si>
  <si>
    <t>99900 74680</t>
  </si>
  <si>
    <t>Обеспечение твердым топливом отдельных категорий граждан</t>
  </si>
  <si>
    <t>от "02" ноября  2023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</si>
</sst>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6" fillId="0" borderId="1" xfId="0" applyFont="1" applyBorder="1"/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5" fontId="11" fillId="0" borderId="0" xfId="0" applyNumberFormat="1" applyFont="1" applyAlignment="1">
      <alignment wrapText="1"/>
    </xf>
    <xf numFmtId="165" fontId="6" fillId="0" borderId="1" xfId="0" applyNumberFormat="1" applyFont="1" applyBorder="1" applyAlignment="1">
      <alignment horizontal="center" vertical="center"/>
    </xf>
    <xf numFmtId="165" fontId="2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159" Type="http://schemas.openxmlformats.org/officeDocument/2006/relationships/revisionLog" Target="revisionLog94.xml"/><Relationship Id="rId324" Type="http://schemas.openxmlformats.org/officeDocument/2006/relationships/revisionLog" Target="revisionLog252.xml"/><Relationship Id="rId366" Type="http://schemas.openxmlformats.org/officeDocument/2006/relationships/revisionLog" Target="revisionLog294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74" Type="http://schemas.openxmlformats.org/officeDocument/2006/relationships/revisionLog" Target="revisionLog5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181" Type="http://schemas.openxmlformats.org/officeDocument/2006/relationships/revisionLog" Target="revisionLog117.xml"/><Relationship Id="rId237" Type="http://schemas.openxmlformats.org/officeDocument/2006/relationships/revisionLog" Target="revisionLog170.xml"/><Relationship Id="rId402" Type="http://schemas.openxmlformats.org/officeDocument/2006/relationships/revisionLog" Target="revisionLog12.xml"/><Relationship Id="rId279" Type="http://schemas.openxmlformats.org/officeDocument/2006/relationships/revisionLog" Target="revisionLog210.xml"/><Relationship Id="rId444" Type="http://schemas.openxmlformats.org/officeDocument/2006/relationships/revisionLog" Target="revisionLog362.xml"/><Relationship Id="rId486" Type="http://schemas.openxmlformats.org/officeDocument/2006/relationships/revisionLog" Target="revisionLog402.xml"/><Relationship Id="rId139" Type="http://schemas.openxmlformats.org/officeDocument/2006/relationships/revisionLog" Target="revisionLog74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46" Type="http://schemas.openxmlformats.org/officeDocument/2006/relationships/revisionLog" Target="revisionLog274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497" Type="http://schemas.openxmlformats.org/officeDocument/2006/relationships/revisionLog" Target="revisionLog413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357" Type="http://schemas.openxmlformats.org/officeDocument/2006/relationships/revisionLog" Target="revisionLog285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217" Type="http://schemas.openxmlformats.org/officeDocument/2006/relationships/revisionLog" Target="revisionLog151.xml"/><Relationship Id="rId399" Type="http://schemas.openxmlformats.org/officeDocument/2006/relationships/revisionLog" Target="revisionLog121.xml"/><Relationship Id="rId238" Type="http://schemas.openxmlformats.org/officeDocument/2006/relationships/revisionLog" Target="revisionLog171.xml"/><Relationship Id="rId259" Type="http://schemas.openxmlformats.org/officeDocument/2006/relationships/revisionLog" Target="revisionLog190.xml"/><Relationship Id="rId424" Type="http://schemas.openxmlformats.org/officeDocument/2006/relationships/revisionLog" Target="revisionLog346.xml"/><Relationship Id="rId445" Type="http://schemas.openxmlformats.org/officeDocument/2006/relationships/revisionLog" Target="revisionLog363.xml"/><Relationship Id="rId466" Type="http://schemas.openxmlformats.org/officeDocument/2006/relationships/revisionLog" Target="revisionLog383.xml"/><Relationship Id="rId487" Type="http://schemas.openxmlformats.org/officeDocument/2006/relationships/revisionLog" Target="revisionLog403.xml"/><Relationship Id="rId119" Type="http://schemas.openxmlformats.org/officeDocument/2006/relationships/revisionLog" Target="revisionLog50.xml"/><Relationship Id="rId270" Type="http://schemas.openxmlformats.org/officeDocument/2006/relationships/revisionLog" Target="revisionLog201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26" Type="http://schemas.openxmlformats.org/officeDocument/2006/relationships/revisionLog" Target="revisionLog254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Relationship Id="rId65" Type="http://schemas.openxmlformats.org/officeDocument/2006/relationships/revisionLog" Target="revisionLog63.xml"/><Relationship Id="rId86" Type="http://schemas.openxmlformats.org/officeDocument/2006/relationships/revisionLog" Target="revisionLog17.xml"/><Relationship Id="rId130" Type="http://schemas.openxmlformats.org/officeDocument/2006/relationships/revisionLog" Target="revisionLog60.xml"/><Relationship Id="rId151" Type="http://schemas.openxmlformats.org/officeDocument/2006/relationships/revisionLog" Target="revisionLog86.xml"/><Relationship Id="rId368" Type="http://schemas.openxmlformats.org/officeDocument/2006/relationships/revisionLog" Target="revisionLog296.xml"/><Relationship Id="rId389" Type="http://schemas.openxmlformats.org/officeDocument/2006/relationships/revisionLog" Target="revisionLog317.xml"/><Relationship Id="rId172" Type="http://schemas.openxmlformats.org/officeDocument/2006/relationships/revisionLog" Target="revisionLog107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28" Type="http://schemas.openxmlformats.org/officeDocument/2006/relationships/revisionLog" Target="revisionLog161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35" Type="http://schemas.openxmlformats.org/officeDocument/2006/relationships/revisionLog" Target="revisionLog353.xml"/><Relationship Id="rId456" Type="http://schemas.openxmlformats.org/officeDocument/2006/relationships/revisionLog" Target="revisionLog373.xml"/><Relationship Id="rId477" Type="http://schemas.openxmlformats.org/officeDocument/2006/relationships/revisionLog" Target="revisionLog393.xml"/><Relationship Id="rId498" Type="http://schemas.openxmlformats.org/officeDocument/2006/relationships/revisionLog" Target="revisionLog11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281" Type="http://schemas.openxmlformats.org/officeDocument/2006/relationships/revisionLog" Target="revisionLog212.xml"/><Relationship Id="rId316" Type="http://schemas.openxmlformats.org/officeDocument/2006/relationships/revisionLog" Target="revisionLog244.xml"/><Relationship Id="rId337" Type="http://schemas.openxmlformats.org/officeDocument/2006/relationships/revisionLog" Target="revisionLog265.xml"/><Relationship Id="rId502" Type="http://schemas.openxmlformats.org/officeDocument/2006/relationships/revisionLog" Target="revisionLog417.xml"/><Relationship Id="rId76" Type="http://schemas.openxmlformats.org/officeDocument/2006/relationships/revisionLog" Target="revisionLog7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141" Type="http://schemas.openxmlformats.org/officeDocument/2006/relationships/revisionLog" Target="revisionLog76.xml"/><Relationship Id="rId358" Type="http://schemas.openxmlformats.org/officeDocument/2006/relationships/revisionLog" Target="revisionLog286.xml"/><Relationship Id="rId379" Type="http://schemas.openxmlformats.org/officeDocument/2006/relationships/revisionLog" Target="revisionLog307.xml"/><Relationship Id="rId162" Type="http://schemas.openxmlformats.org/officeDocument/2006/relationships/revisionLog" Target="revisionLog97.xml"/><Relationship Id="rId183" Type="http://schemas.openxmlformats.org/officeDocument/2006/relationships/revisionLog" Target="revisionLog119.xml"/><Relationship Id="rId218" Type="http://schemas.openxmlformats.org/officeDocument/2006/relationships/revisionLog" Target="revisionLog152.xml"/><Relationship Id="rId239" Type="http://schemas.openxmlformats.org/officeDocument/2006/relationships/revisionLog" Target="revisionLog172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425" Type="http://schemas.openxmlformats.org/officeDocument/2006/relationships/revisionLog" Target="revisionLog13.xml"/><Relationship Id="rId446" Type="http://schemas.openxmlformats.org/officeDocument/2006/relationships/revisionLog" Target="revisionLog364.xml"/><Relationship Id="rId467" Type="http://schemas.openxmlformats.org/officeDocument/2006/relationships/revisionLog" Target="revisionLog384.xml"/><Relationship Id="rId250" Type="http://schemas.openxmlformats.org/officeDocument/2006/relationships/revisionLog" Target="revisionLog182.xml"/><Relationship Id="rId271" Type="http://schemas.openxmlformats.org/officeDocument/2006/relationships/revisionLog" Target="revisionLog20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488" Type="http://schemas.openxmlformats.org/officeDocument/2006/relationships/revisionLog" Target="revisionLog404.xml"/><Relationship Id="rId66" Type="http://schemas.openxmlformats.org/officeDocument/2006/relationships/revisionLog" Target="revisionLog64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48" Type="http://schemas.openxmlformats.org/officeDocument/2006/relationships/revisionLog" Target="revisionLog276.xml"/><Relationship Id="rId369" Type="http://schemas.openxmlformats.org/officeDocument/2006/relationships/revisionLog" Target="revisionLog297.xml"/><Relationship Id="rId513" Type="http://schemas.openxmlformats.org/officeDocument/2006/relationships/revisionLog" Target="revisionLog428.xml"/><Relationship Id="rId152" Type="http://schemas.openxmlformats.org/officeDocument/2006/relationships/revisionLog" Target="revisionLog87.xml"/><Relationship Id="rId173" Type="http://schemas.openxmlformats.org/officeDocument/2006/relationships/revisionLog" Target="revisionLog108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15" Type="http://schemas.openxmlformats.org/officeDocument/2006/relationships/revisionLog" Target="revisionLog337.xml"/><Relationship Id="rId436" Type="http://schemas.openxmlformats.org/officeDocument/2006/relationships/revisionLog" Target="revisionLog354.xml"/><Relationship Id="rId457" Type="http://schemas.openxmlformats.org/officeDocument/2006/relationships/revisionLog" Target="revisionLog374.xml"/><Relationship Id="rId240" Type="http://schemas.openxmlformats.org/officeDocument/2006/relationships/revisionLog" Target="revisionLog173.xml"/><Relationship Id="rId261" Type="http://schemas.openxmlformats.org/officeDocument/2006/relationships/revisionLog" Target="revisionLog192.xml"/><Relationship Id="rId478" Type="http://schemas.openxmlformats.org/officeDocument/2006/relationships/revisionLog" Target="revisionLog394.xml"/><Relationship Id="rId499" Type="http://schemas.openxmlformats.org/officeDocument/2006/relationships/revisionLog" Target="revisionLog414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17" Type="http://schemas.openxmlformats.org/officeDocument/2006/relationships/revisionLog" Target="revisionLog245.xml"/><Relationship Id="rId338" Type="http://schemas.openxmlformats.org/officeDocument/2006/relationships/revisionLog" Target="revisionLog266.xml"/><Relationship Id="rId359" Type="http://schemas.openxmlformats.org/officeDocument/2006/relationships/revisionLog" Target="revisionLog287.xml"/><Relationship Id="rId503" Type="http://schemas.openxmlformats.org/officeDocument/2006/relationships/revisionLog" Target="revisionLog418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42" Type="http://schemas.openxmlformats.org/officeDocument/2006/relationships/revisionLog" Target="revisionLog77.xml"/><Relationship Id="rId163" Type="http://schemas.openxmlformats.org/officeDocument/2006/relationships/revisionLog" Target="revisionLog98.xml"/><Relationship Id="rId184" Type="http://schemas.openxmlformats.org/officeDocument/2006/relationships/revisionLog" Target="revisionLog120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26" Type="http://schemas.openxmlformats.org/officeDocument/2006/relationships/revisionLog" Target="revisionLog19.xml"/><Relationship Id="rId447" Type="http://schemas.openxmlformats.org/officeDocument/2006/relationships/revisionLog" Target="revisionLog365.xml"/><Relationship Id="rId230" Type="http://schemas.openxmlformats.org/officeDocument/2006/relationships/revisionLog" Target="revisionLog163.xml"/><Relationship Id="rId251" Type="http://schemas.openxmlformats.org/officeDocument/2006/relationships/revisionLog" Target="revisionLog193.xml"/><Relationship Id="rId468" Type="http://schemas.openxmlformats.org/officeDocument/2006/relationships/revisionLog" Target="revisionLog385.xml"/><Relationship Id="rId489" Type="http://schemas.openxmlformats.org/officeDocument/2006/relationships/revisionLog" Target="revisionLog405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293" Type="http://schemas.openxmlformats.org/officeDocument/2006/relationships/revisionLog" Target="revisionLog110.xml"/><Relationship Id="rId307" Type="http://schemas.openxmlformats.org/officeDocument/2006/relationships/revisionLog" Target="revisionLog235.xml"/><Relationship Id="rId328" Type="http://schemas.openxmlformats.org/officeDocument/2006/relationships/revisionLog" Target="revisionLog256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32" Type="http://schemas.openxmlformats.org/officeDocument/2006/relationships/revisionLog" Target="revisionLog62.xml"/><Relationship Id="rId153" Type="http://schemas.openxmlformats.org/officeDocument/2006/relationships/revisionLog" Target="revisionLog88.xml"/><Relationship Id="rId174" Type="http://schemas.openxmlformats.org/officeDocument/2006/relationships/revisionLog" Target="revisionLog109.xml"/><Relationship Id="rId195" Type="http://schemas.openxmlformats.org/officeDocument/2006/relationships/revisionLog" Target="revisionLog13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381" Type="http://schemas.openxmlformats.org/officeDocument/2006/relationships/revisionLog" Target="revisionLog309.xml"/><Relationship Id="rId416" Type="http://schemas.openxmlformats.org/officeDocument/2006/relationships/revisionLog" Target="revisionLog338.xml"/><Relationship Id="rId220" Type="http://schemas.openxmlformats.org/officeDocument/2006/relationships/revisionLog" Target="revisionLog153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458" Type="http://schemas.openxmlformats.org/officeDocument/2006/relationships/revisionLog" Target="revisionLog375.xml"/><Relationship Id="rId479" Type="http://schemas.openxmlformats.org/officeDocument/2006/relationships/revisionLog" Target="revisionLog395.xml"/><Relationship Id="rId262" Type="http://schemas.openxmlformats.org/officeDocument/2006/relationships/revisionLog" Target="revisionLog19311.xml"/><Relationship Id="rId283" Type="http://schemas.openxmlformats.org/officeDocument/2006/relationships/revisionLog" Target="revisionLog214.xml"/><Relationship Id="rId318" Type="http://schemas.openxmlformats.org/officeDocument/2006/relationships/revisionLog" Target="revisionLog246.xml"/><Relationship Id="rId339" Type="http://schemas.openxmlformats.org/officeDocument/2006/relationships/revisionLog" Target="revisionLog267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78" Type="http://schemas.openxmlformats.org/officeDocument/2006/relationships/revisionLog" Target="revisionLog9.xml"/><Relationship Id="rId99" Type="http://schemas.openxmlformats.org/officeDocument/2006/relationships/revisionLog" Target="revisionLog30.xml"/><Relationship Id="rId101" Type="http://schemas.openxmlformats.org/officeDocument/2006/relationships/revisionLog" Target="revisionLog32.xml"/><Relationship Id="rId122" Type="http://schemas.openxmlformats.org/officeDocument/2006/relationships/revisionLog" Target="revisionLog53.xml"/><Relationship Id="rId143" Type="http://schemas.openxmlformats.org/officeDocument/2006/relationships/revisionLog" Target="revisionLog78.xml"/><Relationship Id="rId164" Type="http://schemas.openxmlformats.org/officeDocument/2006/relationships/revisionLog" Target="revisionLog99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371" Type="http://schemas.openxmlformats.org/officeDocument/2006/relationships/revisionLog" Target="revisionLog299.xml"/><Relationship Id="rId406" Type="http://schemas.openxmlformats.org/officeDocument/2006/relationships/revisionLog" Target="revisionLog328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27" Type="http://schemas.openxmlformats.org/officeDocument/2006/relationships/revisionLog" Target="revisionLog113.xml"/><Relationship Id="rId448" Type="http://schemas.openxmlformats.org/officeDocument/2006/relationships/revisionLog" Target="revisionLog366.xml"/><Relationship Id="rId469" Type="http://schemas.openxmlformats.org/officeDocument/2006/relationships/revisionLog" Target="revisionLog386.xml"/><Relationship Id="rId231" Type="http://schemas.openxmlformats.org/officeDocument/2006/relationships/revisionLog" Target="revisionLog164.xml"/><Relationship Id="rId252" Type="http://schemas.openxmlformats.org/officeDocument/2006/relationships/revisionLog" Target="revisionLog183.xml"/><Relationship Id="rId273" Type="http://schemas.openxmlformats.org/officeDocument/2006/relationships/revisionLog" Target="revisionLog204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515" Type="http://schemas.openxmlformats.org/officeDocument/2006/relationships/revisionLog" Target="revisionLog430.xml"/><Relationship Id="rId68" Type="http://schemas.openxmlformats.org/officeDocument/2006/relationships/revisionLog" Target="revisionLog66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33" Type="http://schemas.openxmlformats.org/officeDocument/2006/relationships/revisionLog" Target="revisionLog68.xml"/><Relationship Id="rId154" Type="http://schemas.openxmlformats.org/officeDocument/2006/relationships/revisionLog" Target="revisionLog89.xml"/><Relationship Id="rId175" Type="http://schemas.openxmlformats.org/officeDocument/2006/relationships/revisionLog" Target="revisionLog1101.xml"/><Relationship Id="rId340" Type="http://schemas.openxmlformats.org/officeDocument/2006/relationships/revisionLog" Target="revisionLog268.xml"/><Relationship Id="rId361" Type="http://schemas.openxmlformats.org/officeDocument/2006/relationships/revisionLog" Target="revisionLog289.xml"/><Relationship Id="rId196" Type="http://schemas.openxmlformats.org/officeDocument/2006/relationships/revisionLog" Target="revisionLog13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17" Type="http://schemas.openxmlformats.org/officeDocument/2006/relationships/revisionLog" Target="revisionLog339.xml"/><Relationship Id="rId438" Type="http://schemas.openxmlformats.org/officeDocument/2006/relationships/revisionLog" Target="revisionLog356.xml"/><Relationship Id="rId459" Type="http://schemas.openxmlformats.org/officeDocument/2006/relationships/revisionLog" Target="revisionLog376.xml"/><Relationship Id="rId221" Type="http://schemas.openxmlformats.org/officeDocument/2006/relationships/revisionLog" Target="revisionLog154.xml"/><Relationship Id="rId242" Type="http://schemas.openxmlformats.org/officeDocument/2006/relationships/revisionLog" Target="revisionLog174.xml"/><Relationship Id="rId263" Type="http://schemas.openxmlformats.org/officeDocument/2006/relationships/revisionLog" Target="revisionLog194.xml"/><Relationship Id="rId284" Type="http://schemas.openxmlformats.org/officeDocument/2006/relationships/revisionLog" Target="revisionLog215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23" Type="http://schemas.openxmlformats.org/officeDocument/2006/relationships/revisionLog" Target="revisionLog54.xml"/><Relationship Id="rId144" Type="http://schemas.openxmlformats.org/officeDocument/2006/relationships/revisionLog" Target="revisionLog79.xml"/><Relationship Id="rId330" Type="http://schemas.openxmlformats.org/officeDocument/2006/relationships/revisionLog" Target="revisionLog258.xml"/><Relationship Id="rId90" Type="http://schemas.openxmlformats.org/officeDocument/2006/relationships/revisionLog" Target="revisionLog21.xml"/><Relationship Id="rId165" Type="http://schemas.openxmlformats.org/officeDocument/2006/relationships/revisionLog" Target="revisionLog100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72" Type="http://schemas.openxmlformats.org/officeDocument/2006/relationships/revisionLog" Target="revisionLog300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28" Type="http://schemas.openxmlformats.org/officeDocument/2006/relationships/revisionLog" Target="revisionLog112.xml"/><Relationship Id="rId449" Type="http://schemas.openxmlformats.org/officeDocument/2006/relationships/revisionLog" Target="revisionLog367.xml"/><Relationship Id="rId211" Type="http://schemas.openxmlformats.org/officeDocument/2006/relationships/revisionLog" Target="revisionLog146.xml"/><Relationship Id="rId232" Type="http://schemas.openxmlformats.org/officeDocument/2006/relationships/revisionLog" Target="revisionLog165.xml"/><Relationship Id="rId253" Type="http://schemas.openxmlformats.org/officeDocument/2006/relationships/revisionLog" Target="revisionLog184.xml"/><Relationship Id="rId274" Type="http://schemas.openxmlformats.org/officeDocument/2006/relationships/revisionLog" Target="revisionLog205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481" Type="http://schemas.openxmlformats.org/officeDocument/2006/relationships/revisionLog" Target="revisionLog397.xml"/><Relationship Id="rId516" Type="http://schemas.openxmlformats.org/officeDocument/2006/relationships/revisionLog" Target="revisionLog431.xml"/><Relationship Id="rId69" Type="http://schemas.openxmlformats.org/officeDocument/2006/relationships/revisionLog" Target="revisionLog67.xml"/><Relationship Id="rId113" Type="http://schemas.openxmlformats.org/officeDocument/2006/relationships/revisionLog" Target="revisionLog44.xml"/><Relationship Id="rId134" Type="http://schemas.openxmlformats.org/officeDocument/2006/relationships/revisionLog" Target="revisionLog69.xml"/><Relationship Id="rId320" Type="http://schemas.openxmlformats.org/officeDocument/2006/relationships/revisionLog" Target="revisionLog248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90.xml"/><Relationship Id="rId176" Type="http://schemas.openxmlformats.org/officeDocument/2006/relationships/revisionLog" Target="revisionLog1121.xml"/><Relationship Id="rId197" Type="http://schemas.openxmlformats.org/officeDocument/2006/relationships/revisionLog" Target="revisionLog133.xml"/><Relationship Id="rId341" Type="http://schemas.openxmlformats.org/officeDocument/2006/relationships/revisionLog" Target="revisionLog269.xml"/><Relationship Id="rId362" Type="http://schemas.openxmlformats.org/officeDocument/2006/relationships/revisionLog" Target="revisionLog290.xml"/><Relationship Id="rId383" Type="http://schemas.openxmlformats.org/officeDocument/2006/relationships/revisionLog" Target="revisionLog311.xml"/><Relationship Id="rId418" Type="http://schemas.openxmlformats.org/officeDocument/2006/relationships/revisionLog" Target="revisionLog340.xml"/><Relationship Id="rId439" Type="http://schemas.openxmlformats.org/officeDocument/2006/relationships/revisionLog" Target="revisionLog357.xml"/><Relationship Id="rId201" Type="http://schemas.openxmlformats.org/officeDocument/2006/relationships/revisionLog" Target="revisionLog136.xml"/><Relationship Id="rId222" Type="http://schemas.openxmlformats.org/officeDocument/2006/relationships/revisionLog" Target="revisionLog155.xml"/><Relationship Id="rId243" Type="http://schemas.openxmlformats.org/officeDocument/2006/relationships/revisionLog" Target="revisionLog175.xml"/><Relationship Id="rId264" Type="http://schemas.openxmlformats.org/officeDocument/2006/relationships/revisionLog" Target="revisionLog19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471" Type="http://schemas.openxmlformats.org/officeDocument/2006/relationships/revisionLog" Target="revisionLog388.xml"/><Relationship Id="rId506" Type="http://schemas.openxmlformats.org/officeDocument/2006/relationships/revisionLog" Target="revisionLog421.xml"/><Relationship Id="rId103" Type="http://schemas.openxmlformats.org/officeDocument/2006/relationships/revisionLog" Target="revisionLog34.xml"/><Relationship Id="rId124" Type="http://schemas.openxmlformats.org/officeDocument/2006/relationships/revisionLog" Target="revisionLog55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70" Type="http://schemas.openxmlformats.org/officeDocument/2006/relationships/revisionLog" Target="revisionLog1131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66" Type="http://schemas.openxmlformats.org/officeDocument/2006/relationships/revisionLog" Target="revisionLog101.xml"/><Relationship Id="rId187" Type="http://schemas.openxmlformats.org/officeDocument/2006/relationships/revisionLog" Target="revisionLog1231.xml"/><Relationship Id="rId331" Type="http://schemas.openxmlformats.org/officeDocument/2006/relationships/revisionLog" Target="revisionLog259.xml"/><Relationship Id="rId352" Type="http://schemas.openxmlformats.org/officeDocument/2006/relationships/revisionLog" Target="revisionLog280.xml"/><Relationship Id="rId373" Type="http://schemas.openxmlformats.org/officeDocument/2006/relationships/revisionLog" Target="revisionLog301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429" Type="http://schemas.openxmlformats.org/officeDocument/2006/relationships/revisionLog" Target="revisionLog347.xml"/><Relationship Id="rId212" Type="http://schemas.openxmlformats.org/officeDocument/2006/relationships/revisionLog" Target="revisionLog147.xml"/><Relationship Id="rId233" Type="http://schemas.openxmlformats.org/officeDocument/2006/relationships/revisionLog" Target="revisionLog166.xml"/><Relationship Id="rId254" Type="http://schemas.openxmlformats.org/officeDocument/2006/relationships/revisionLog" Target="revisionLog185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75" Type="http://schemas.openxmlformats.org/officeDocument/2006/relationships/revisionLog" Target="revisionLog206.xml"/><Relationship Id="rId296" Type="http://schemas.openxmlformats.org/officeDocument/2006/relationships/revisionLog" Target="revisionLog224.xml"/><Relationship Id="rId300" Type="http://schemas.openxmlformats.org/officeDocument/2006/relationships/revisionLog" Target="revisionLog228.xml"/><Relationship Id="rId461" Type="http://schemas.openxmlformats.org/officeDocument/2006/relationships/revisionLog" Target="revisionLog378.xml"/><Relationship Id="rId482" Type="http://schemas.openxmlformats.org/officeDocument/2006/relationships/revisionLog" Target="revisionLog398.xml"/><Relationship Id="rId517" Type="http://schemas.openxmlformats.org/officeDocument/2006/relationships/revisionLog" Target="revisionLog1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56" Type="http://schemas.openxmlformats.org/officeDocument/2006/relationships/revisionLog" Target="revisionLog91.xml"/><Relationship Id="rId177" Type="http://schemas.openxmlformats.org/officeDocument/2006/relationships/revisionLog" Target="revisionLog1131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42" Type="http://schemas.openxmlformats.org/officeDocument/2006/relationships/revisionLog" Target="revisionLog270.xml"/><Relationship Id="rId363" Type="http://schemas.openxmlformats.org/officeDocument/2006/relationships/revisionLog" Target="revisionLog291.xml"/><Relationship Id="rId384" Type="http://schemas.openxmlformats.org/officeDocument/2006/relationships/revisionLog" Target="revisionLog312.xml"/><Relationship Id="rId419" Type="http://schemas.openxmlformats.org/officeDocument/2006/relationships/revisionLog" Target="revisionLog341.xml"/><Relationship Id="rId202" Type="http://schemas.openxmlformats.org/officeDocument/2006/relationships/revisionLog" Target="revisionLog137.xml"/><Relationship Id="rId223" Type="http://schemas.openxmlformats.org/officeDocument/2006/relationships/revisionLog" Target="revisionLog156.xml"/><Relationship Id="rId244" Type="http://schemas.openxmlformats.org/officeDocument/2006/relationships/revisionLog" Target="revisionLog176.xml"/><Relationship Id="rId430" Type="http://schemas.openxmlformats.org/officeDocument/2006/relationships/revisionLog" Target="revisionLog348.xml"/><Relationship Id="rId265" Type="http://schemas.openxmlformats.org/officeDocument/2006/relationships/revisionLog" Target="revisionLog196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72" Type="http://schemas.openxmlformats.org/officeDocument/2006/relationships/revisionLog" Target="revisionLog38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104" Type="http://schemas.openxmlformats.org/officeDocument/2006/relationships/revisionLog" Target="revisionLog35.xml"/><Relationship Id="rId125" Type="http://schemas.openxmlformats.org/officeDocument/2006/relationships/revisionLog" Target="revisionLog56.xml"/><Relationship Id="rId146" Type="http://schemas.openxmlformats.org/officeDocument/2006/relationships/revisionLog" Target="revisionLog81.xml"/><Relationship Id="rId167" Type="http://schemas.openxmlformats.org/officeDocument/2006/relationships/revisionLog" Target="revisionLog102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32" Type="http://schemas.openxmlformats.org/officeDocument/2006/relationships/revisionLog" Target="revisionLog260.xml"/><Relationship Id="rId353" Type="http://schemas.openxmlformats.org/officeDocument/2006/relationships/revisionLog" Target="revisionLog281.xml"/><Relationship Id="rId374" Type="http://schemas.openxmlformats.org/officeDocument/2006/relationships/revisionLog" Target="revisionLog302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71" Type="http://schemas.openxmlformats.org/officeDocument/2006/relationships/revisionLog" Target="revisionLog2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234" Type="http://schemas.openxmlformats.org/officeDocument/2006/relationships/revisionLog" Target="revisionLog167.xml"/><Relationship Id="rId420" Type="http://schemas.openxmlformats.org/officeDocument/2006/relationships/revisionLog" Target="revisionLog342.xml"/><Relationship Id="rId255" Type="http://schemas.openxmlformats.org/officeDocument/2006/relationships/revisionLog" Target="revisionLog186.xml"/><Relationship Id="rId276" Type="http://schemas.openxmlformats.org/officeDocument/2006/relationships/revisionLog" Target="revisionLog207.xml"/><Relationship Id="rId297" Type="http://schemas.openxmlformats.org/officeDocument/2006/relationships/revisionLog" Target="revisionLog225.xml"/><Relationship Id="rId441" Type="http://schemas.openxmlformats.org/officeDocument/2006/relationships/revisionLog" Target="revisionLog359.xml"/><Relationship Id="rId462" Type="http://schemas.openxmlformats.org/officeDocument/2006/relationships/revisionLog" Target="revisionLog379.xml"/><Relationship Id="rId483" Type="http://schemas.openxmlformats.org/officeDocument/2006/relationships/revisionLog" Target="revisionLog399.xml"/><Relationship Id="rId518" Type="http://schemas.openxmlformats.org/officeDocument/2006/relationships/revisionLog" Target="revisionLog432.xml"/><Relationship Id="rId115" Type="http://schemas.openxmlformats.org/officeDocument/2006/relationships/revisionLog" Target="revisionLog46.xml"/><Relationship Id="rId136" Type="http://schemas.openxmlformats.org/officeDocument/2006/relationships/revisionLog" Target="revisionLog71.xml"/><Relationship Id="rId157" Type="http://schemas.openxmlformats.org/officeDocument/2006/relationships/revisionLog" Target="revisionLog92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22" Type="http://schemas.openxmlformats.org/officeDocument/2006/relationships/revisionLog" Target="revisionLog250.xml"/><Relationship Id="rId343" Type="http://schemas.openxmlformats.org/officeDocument/2006/relationships/revisionLog" Target="revisionLog271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199" Type="http://schemas.openxmlformats.org/officeDocument/2006/relationships/revisionLog" Target="revisionLog1341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224" Type="http://schemas.openxmlformats.org/officeDocument/2006/relationships/revisionLog" Target="revisionLog157.xml"/><Relationship Id="rId245" Type="http://schemas.openxmlformats.org/officeDocument/2006/relationships/revisionLog" Target="revisionLog177.xml"/><Relationship Id="rId266" Type="http://schemas.openxmlformats.org/officeDocument/2006/relationships/revisionLog" Target="revisionLog19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31" Type="http://schemas.openxmlformats.org/officeDocument/2006/relationships/revisionLog" Target="revisionLog349.xml"/><Relationship Id="rId452" Type="http://schemas.openxmlformats.org/officeDocument/2006/relationships/revisionLog" Target="revisionLog370.xml"/><Relationship Id="rId473" Type="http://schemas.openxmlformats.org/officeDocument/2006/relationships/revisionLog" Target="revisionLog111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105" Type="http://schemas.openxmlformats.org/officeDocument/2006/relationships/revisionLog" Target="revisionLog36.xml"/><Relationship Id="rId126" Type="http://schemas.openxmlformats.org/officeDocument/2006/relationships/revisionLog" Target="revisionLog1110.xml"/><Relationship Id="rId147" Type="http://schemas.openxmlformats.org/officeDocument/2006/relationships/revisionLog" Target="revisionLog82.xml"/><Relationship Id="rId168" Type="http://schemas.openxmlformats.org/officeDocument/2006/relationships/revisionLog" Target="revisionLog103.xml"/><Relationship Id="rId312" Type="http://schemas.openxmlformats.org/officeDocument/2006/relationships/revisionLog" Target="revisionLog240.xml"/><Relationship Id="rId333" Type="http://schemas.openxmlformats.org/officeDocument/2006/relationships/revisionLog" Target="revisionLog261.xml"/><Relationship Id="rId354" Type="http://schemas.openxmlformats.org/officeDocument/2006/relationships/revisionLog" Target="revisionLog282.xml"/><Relationship Id="rId72" Type="http://schemas.openxmlformats.org/officeDocument/2006/relationships/revisionLog" Target="revisionLog3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75" Type="http://schemas.openxmlformats.org/officeDocument/2006/relationships/revisionLog" Target="revisionLog303.xml"/><Relationship Id="rId396" Type="http://schemas.openxmlformats.org/officeDocument/2006/relationships/revisionLog" Target="revisionLog323.xml"/><Relationship Id="rId214" Type="http://schemas.openxmlformats.org/officeDocument/2006/relationships/revisionLog" Target="revisionLog149.xml"/><Relationship Id="rId235" Type="http://schemas.openxmlformats.org/officeDocument/2006/relationships/revisionLog" Target="revisionLog168.xml"/><Relationship Id="rId256" Type="http://schemas.openxmlformats.org/officeDocument/2006/relationships/revisionLog" Target="revisionLog187.xml"/><Relationship Id="rId277" Type="http://schemas.openxmlformats.org/officeDocument/2006/relationships/revisionLog" Target="revisionLog208.xml"/><Relationship Id="rId298" Type="http://schemas.openxmlformats.org/officeDocument/2006/relationships/revisionLog" Target="revisionLog226.xml"/><Relationship Id="rId400" Type="http://schemas.openxmlformats.org/officeDocument/2006/relationships/revisionLog" Target="revisionLog139.xml"/><Relationship Id="rId421" Type="http://schemas.openxmlformats.org/officeDocument/2006/relationships/revisionLog" Target="revisionLog343.xml"/><Relationship Id="rId442" Type="http://schemas.openxmlformats.org/officeDocument/2006/relationships/revisionLog" Target="revisionLog360.xml"/><Relationship Id="rId463" Type="http://schemas.openxmlformats.org/officeDocument/2006/relationships/revisionLog" Target="revisionLog380.xml"/><Relationship Id="rId484" Type="http://schemas.openxmlformats.org/officeDocument/2006/relationships/revisionLog" Target="revisionLog400.xml"/><Relationship Id="rId519" Type="http://schemas.openxmlformats.org/officeDocument/2006/relationships/revisionLog" Target="revisionLog433.xml"/><Relationship Id="rId116" Type="http://schemas.openxmlformats.org/officeDocument/2006/relationships/revisionLog" Target="revisionLog47.xml"/><Relationship Id="rId137" Type="http://schemas.openxmlformats.org/officeDocument/2006/relationships/revisionLog" Target="revisionLog72.xml"/><Relationship Id="rId158" Type="http://schemas.openxmlformats.org/officeDocument/2006/relationships/revisionLog" Target="revisionLog93.xml"/><Relationship Id="rId302" Type="http://schemas.openxmlformats.org/officeDocument/2006/relationships/revisionLog" Target="revisionLog230.xml"/><Relationship Id="rId323" Type="http://schemas.openxmlformats.org/officeDocument/2006/relationships/revisionLog" Target="revisionLog251.xml"/><Relationship Id="rId344" Type="http://schemas.openxmlformats.org/officeDocument/2006/relationships/revisionLog" Target="revisionLog272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65" Type="http://schemas.openxmlformats.org/officeDocument/2006/relationships/revisionLog" Target="revisionLog293.xml"/><Relationship Id="rId386" Type="http://schemas.openxmlformats.org/officeDocument/2006/relationships/revisionLog" Target="revisionLog314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25" Type="http://schemas.openxmlformats.org/officeDocument/2006/relationships/revisionLog" Target="revisionLog158.xml"/><Relationship Id="rId246" Type="http://schemas.openxmlformats.org/officeDocument/2006/relationships/revisionLog" Target="revisionLog178.xml"/><Relationship Id="rId267" Type="http://schemas.openxmlformats.org/officeDocument/2006/relationships/revisionLog" Target="revisionLog19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32" Type="http://schemas.openxmlformats.org/officeDocument/2006/relationships/revisionLog" Target="revisionLog350.xml"/><Relationship Id="rId453" Type="http://schemas.openxmlformats.org/officeDocument/2006/relationships/revisionLog" Target="revisionLog15.xml"/><Relationship Id="rId474" Type="http://schemas.openxmlformats.org/officeDocument/2006/relationships/revisionLog" Target="revisionLog390.xml"/><Relationship Id="rId509" Type="http://schemas.openxmlformats.org/officeDocument/2006/relationships/revisionLog" Target="revisionLog424.xml"/><Relationship Id="rId106" Type="http://schemas.openxmlformats.org/officeDocument/2006/relationships/revisionLog" Target="revisionLog37.xml"/><Relationship Id="rId127" Type="http://schemas.openxmlformats.org/officeDocument/2006/relationships/revisionLog" Target="revisionLog5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55" Type="http://schemas.openxmlformats.org/officeDocument/2006/relationships/revisionLog" Target="revisionLog283.xml"/><Relationship Id="rId376" Type="http://schemas.openxmlformats.org/officeDocument/2006/relationships/revisionLog" Target="revisionLog304.xml"/><Relationship Id="rId397" Type="http://schemas.openxmlformats.org/officeDocument/2006/relationships/revisionLog" Target="revisionLog324.xml"/><Relationship Id="rId180" Type="http://schemas.openxmlformats.org/officeDocument/2006/relationships/revisionLog" Target="revisionLog116.xml"/><Relationship Id="rId215" Type="http://schemas.openxmlformats.org/officeDocument/2006/relationships/revisionLog" Target="revisionLog150.xml"/><Relationship Id="rId236" Type="http://schemas.openxmlformats.org/officeDocument/2006/relationships/revisionLog" Target="revisionLog169.xml"/><Relationship Id="rId257" Type="http://schemas.openxmlformats.org/officeDocument/2006/relationships/revisionLog" Target="revisionLog188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22" Type="http://schemas.openxmlformats.org/officeDocument/2006/relationships/revisionLog" Target="revisionLog344.xml"/><Relationship Id="rId443" Type="http://schemas.openxmlformats.org/officeDocument/2006/relationships/revisionLog" Target="revisionLog361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84" Type="http://schemas.openxmlformats.org/officeDocument/2006/relationships/revisionLog" Target="revisionLog1510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2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1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7937213-E1C5-404D-A8A9-E63884B3E29D}" diskRevisions="1" revisionId="7732" version="519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C287A7A7-AFBE-453C-BC4D-B6C829B78801}" dateTime="2023-10-23T17:07:00" maxSheetId="2" userName="Пользователь" r:id="rId507">
    <sheetIdMap count="1">
      <sheetId val="1"/>
    </sheetIdMap>
  </header>
  <header guid="{067F4EB3-B232-4696-9A96-22031B652DD5}" dateTime="2023-11-01T16:39:07" maxSheetId="2" userName="Пользователь" r:id="rId508" minRId="7554" maxRId="7579">
    <sheetIdMap count="1">
      <sheetId val="1"/>
    </sheetIdMap>
  </header>
  <header guid="{90917A0B-BDB5-473B-9FE2-27C391A1F60B}" dateTime="2023-11-01T16:44:26" maxSheetId="2" userName="Пользователь" r:id="rId509" minRId="7580" maxRId="7599">
    <sheetIdMap count="1">
      <sheetId val="1"/>
    </sheetIdMap>
  </header>
  <header guid="{D8CF4868-2283-41D9-9A68-B3BAF0BFFCAB}" dateTime="2023-11-01T16:58:40" maxSheetId="2" userName="Пользователь" r:id="rId510" minRId="7600" maxRId="7650">
    <sheetIdMap count="1">
      <sheetId val="1"/>
    </sheetIdMap>
  </header>
  <header guid="{8E06AFF0-78DB-47CD-A979-48258EFD87E4}" dateTime="2023-11-01T17:00:57" maxSheetId="2" userName="Пользователь" r:id="rId511" minRId="7651" maxRId="7669">
    <sheetIdMap count="1">
      <sheetId val="1"/>
    </sheetIdMap>
  </header>
  <header guid="{80D85B5D-CC7E-4DE9-936E-69B77B3D54C3}" dateTime="2023-11-01T17:02:53" maxSheetId="2" userName="Пользователь" r:id="rId512" minRId="7670" maxRId="7692">
    <sheetIdMap count="1">
      <sheetId val="1"/>
    </sheetIdMap>
  </header>
  <header guid="{9E2B4B20-C3DF-48E1-AEBD-BB998281605C}" dateTime="2023-11-01T17:04:31" maxSheetId="2" userName="Пользователь" r:id="rId513" minRId="7693" maxRId="7710">
    <sheetIdMap count="1">
      <sheetId val="1"/>
    </sheetIdMap>
  </header>
  <header guid="{414327E7-3DC3-4E07-9368-D898AF88C384}" dateTime="2023-11-01T17:06:59" maxSheetId="2" userName="Пользователь" r:id="rId514" minRId="7711" maxRId="7723">
    <sheetIdMap count="1">
      <sheetId val="1"/>
    </sheetIdMap>
  </header>
  <header guid="{CB45C525-71A8-429B-91EE-CE8184D5B4D8}" dateTime="2023-11-01T17:07:15" maxSheetId="2" userName="Пользователь" r:id="rId515" minRId="7726">
    <sheetIdMap count="1">
      <sheetId val="1"/>
    </sheetIdMap>
  </header>
  <header guid="{B68A4ECA-847E-4601-BDD7-9C15BEE7BEB1}" dateTime="2023-11-03T11:24:14" maxSheetId="2" userName="Пользователь" r:id="rId516" minRId="7727">
    <sheetIdMap count="1">
      <sheetId val="1"/>
    </sheetIdMap>
  </header>
  <header guid="{B6041C95-F7FC-42C0-B6EA-E1189076F02E}" dateTime="2023-11-03T11:37:46" maxSheetId="2" userName="Ольга Владимировна" r:id="rId517" minRId="7728" maxRId="7729">
    <sheetIdMap count="1">
      <sheetId val="1"/>
    </sheetIdMap>
  </header>
  <header guid="{A30E3FDF-9F29-4215-82E8-00251DE709BE}" dateTime="2023-11-09T09:41:10" maxSheetId="2" userName="Пользователь" r:id="rId518">
    <sheetIdMap count="1">
      <sheetId val="1"/>
    </sheetIdMap>
  </header>
  <header guid="{B7937213-E1C5-404D-A8A9-E63884B3E29D}" dateTime="2023-11-09T11:04:25" maxSheetId="2" userName="Пользователь" r:id="rId519" minRId="773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7728" sId="1">
    <oc r="E368" t="inlineStr">
      <is>
        <t>622</t>
      </is>
    </oc>
    <nc r="E368" t="inlineStr">
      <is>
        <t>244</t>
      </is>
    </nc>
  </rcc>
  <rcc rId="7729" sId="1" odxf="1" dxf="1">
    <oc r="A368" t="inlineStr">
      <is>
        <t>Субсидии автономным учреждениям на иные цели</t>
      </is>
    </oc>
    <nc r="A368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функцион.структура!$A$1:$F$789</formula>
    <oldFormula>функцион.структура!$A$1:$F$789</oldFormula>
  </rdn>
  <rdn rId="0" localSheetId="1" customView="1" name="Z_629918FE_B1DF_464A_BF50_03D18729BC02_.wvu.FilterData" hidden="1" oldHidden="1">
    <formula>функцион.структура!$A$17:$F$796</formula>
    <oldFormula>функцион.структура!$A$17:$F$796</oldFormula>
  </rdn>
  <rcv guid="{629918FE-B1DF-464A-BF50-03D18729BC02}" action="add"/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4" sId="1" numFmtId="4">
    <oc r="F26">
      <v>1744.7</v>
    </oc>
    <nc r="F26">
      <v>1469.6367600000001</v>
    </nc>
  </rcc>
  <rcc rId="7555" sId="1" numFmtId="4">
    <oc r="F27">
      <v>527.20000000000005</v>
    </oc>
    <nc r="F27">
      <v>528.83202000000006</v>
    </nc>
  </rcc>
  <rcc rId="7556" sId="1" numFmtId="4">
    <oc r="F29">
      <v>1001.60453</v>
    </oc>
    <nc r="F29">
      <v>1000.96858</v>
    </nc>
  </rcc>
  <rcc rId="7557" sId="1" numFmtId="4">
    <oc r="F30">
      <v>141.51728</v>
    </oc>
    <nc r="F30">
      <v>123.89913</v>
    </nc>
  </rcc>
  <rcc rId="7558" sId="1" numFmtId="4">
    <oc r="F41">
      <v>1063.2374400000001</v>
    </oc>
    <nc r="F41">
      <v>1147.2317399999999</v>
    </nc>
  </rcc>
  <rcc rId="7559" sId="1" numFmtId="4">
    <oc r="F43">
      <v>306.29354999999998</v>
    </oc>
    <nc r="F43">
      <v>351.13967000000002</v>
    </nc>
  </rcc>
  <rcc rId="7560" sId="1" numFmtId="4">
    <oc r="F48">
      <v>2002.3152399999999</v>
    </oc>
    <nc r="F48">
      <v>2091.82942</v>
    </nc>
  </rcc>
  <rcc rId="7561" sId="1" numFmtId="4">
    <oc r="F50">
      <v>578.98533999999995</v>
    </oc>
    <nc r="F50">
      <v>592.10105999999996</v>
    </nc>
  </rcc>
  <rcc rId="7562" sId="1" numFmtId="4">
    <oc r="F58">
      <v>7982.4848499999998</v>
    </oc>
    <nc r="F58">
      <v>8183.5286400000005</v>
    </nc>
  </rcc>
  <rcc rId="7563" sId="1" numFmtId="4">
    <oc r="F59">
      <v>2382.8159799999999</v>
    </oc>
    <nc r="F59">
      <v>2437.10779</v>
    </nc>
  </rcc>
  <rcc rId="7564" sId="1" numFmtId="4">
    <oc r="F64">
      <v>3110.48002</v>
    </oc>
    <nc r="F64">
      <v>4087.6290600000002</v>
    </nc>
  </rcc>
  <rcc rId="7565" sId="1" numFmtId="4">
    <oc r="F65">
      <v>912.26408000000004</v>
    </oc>
    <nc r="F65">
      <v>1236.7357400000001</v>
    </nc>
  </rcc>
  <rcc rId="7566" sId="1" numFmtId="4">
    <oc r="F74">
      <v>20</v>
    </oc>
    <nc r="F74">
      <v>77.599999999999994</v>
    </nc>
  </rcc>
  <rcc rId="7567" sId="1" numFmtId="4">
    <oc r="F79">
      <v>4993.7463200000002</v>
    </oc>
    <nc r="F79">
      <v>5452.94632</v>
    </nc>
  </rcc>
  <rcc rId="7568" sId="1" numFmtId="4">
    <oc r="F80">
      <v>100</v>
    </oc>
    <nc r="F80">
      <v>153.24</v>
    </nc>
  </rcc>
  <rcc rId="7569" sId="1" numFmtId="4">
    <oc r="F81">
      <v>1521.3</v>
    </oc>
    <nc r="F81">
      <v>1648</v>
    </nc>
  </rcc>
  <rcc rId="7570" sId="1" numFmtId="4">
    <oc r="F86">
      <v>2408</v>
    </oc>
    <nc r="F86">
      <v>2690.6</v>
    </nc>
  </rcc>
  <rcc rId="7571" sId="1" numFmtId="4">
    <oc r="F87">
      <v>729.4</v>
    </oc>
    <nc r="F87">
      <v>815</v>
    </nc>
  </rcc>
  <rrc rId="7572" sId="1" ref="A88:XFD88" action="insertRow"/>
  <rcc rId="7573" sId="1">
    <nc r="B88" t="inlineStr">
      <is>
        <t>01</t>
      </is>
    </nc>
  </rcc>
  <rcc rId="7574" sId="1">
    <nc r="C88" t="inlineStr">
      <is>
        <t>06</t>
      </is>
    </nc>
  </rcc>
  <rcc rId="7575" sId="1">
    <nc r="D88" t="inlineStr">
      <is>
        <t>99900 41000</t>
      </is>
    </nc>
  </rcc>
  <rcc rId="7576" sId="1">
    <nc r="E88" t="inlineStr">
      <is>
        <t>244</t>
      </is>
    </nc>
  </rcc>
  <rcc rId="7577" sId="1" numFmtId="4">
    <nc r="F88">
      <v>105</v>
    </nc>
  </rcc>
  <rcc rId="7578" sId="1">
    <oc r="F85">
      <f>SUM(F86:F87)</f>
    </oc>
    <nc r="F85">
      <f>SUM(F86:F88)</f>
    </nc>
  </rcc>
  <rcc rId="7579" sId="1" odxf="1" dxf="1">
    <nc r="A88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0" sId="1" numFmtId="4">
    <oc r="F94">
      <v>43</v>
    </oc>
    <nc r="F94">
      <v>30</v>
    </nc>
  </rcc>
  <rcc rId="7581" sId="1" numFmtId="4">
    <oc r="F102">
      <v>197</v>
    </oc>
    <nc r="F102">
      <v>125.4</v>
    </nc>
  </rcc>
  <rcc rId="7582" sId="1" numFmtId="4">
    <oc r="F113">
      <v>36</v>
    </oc>
    <nc r="F113">
      <v>11</v>
    </nc>
  </rcc>
  <rcc rId="7583" sId="1" numFmtId="4">
    <oc r="F114">
      <v>10.5</v>
    </oc>
    <nc r="F114">
      <v>20.5</v>
    </nc>
  </rcc>
  <rcc rId="7584" sId="1" numFmtId="4">
    <oc r="F123">
      <v>3843.2</v>
    </oc>
    <nc r="F123">
      <v>3186.6943900000001</v>
    </nc>
  </rcc>
  <rcc rId="7585" sId="1" numFmtId="4">
    <oc r="F125">
      <v>1160.2</v>
    </oc>
    <nc r="F125">
      <v>889.8</v>
    </nc>
  </rcc>
  <rcc rId="7586" sId="1" numFmtId="4">
    <oc r="F130">
      <v>1415.7221099999999</v>
    </oc>
    <nc r="F130">
      <v>1882.0891799999999</v>
    </nc>
  </rcc>
  <rcc rId="7587" sId="1" numFmtId="4">
    <oc r="F131">
      <v>437.77264000000002</v>
    </oc>
    <nc r="F131">
      <v>567.77264000000002</v>
    </nc>
  </rcc>
  <rcc rId="7588" sId="1" numFmtId="4">
    <oc r="F152">
      <v>330</v>
    </oc>
    <nc r="F152">
      <v>653.923</v>
    </nc>
  </rcc>
  <rcc rId="7589" sId="1" numFmtId="4">
    <oc r="F155">
      <v>273.87407000000002</v>
    </oc>
    <nc r="F155">
      <v>273.35923000000003</v>
    </nc>
  </rcc>
  <rcc rId="7590" sId="1" numFmtId="4">
    <oc r="F164">
      <v>1760.4630999999999</v>
    </oc>
    <nc r="F164">
      <v>1521.4951000000001</v>
    </nc>
  </rcc>
  <rcc rId="7591" sId="1" numFmtId="4">
    <oc r="F185">
      <v>2265.11265</v>
    </oc>
    <nc r="F185">
      <v>1972.34</v>
    </nc>
  </rcc>
  <rcc rId="7592" sId="1" numFmtId="4">
    <oc r="F192">
      <v>10436.083000000001</v>
    </oc>
    <nc r="F192">
      <v>10233.525009999999</v>
    </nc>
  </rcc>
  <rcc rId="7593" sId="1" numFmtId="4">
    <oc r="F193">
      <v>873.245</v>
    </oc>
    <nc r="F193">
      <v>927.62900000000002</v>
    </nc>
  </rcc>
  <rcc rId="7594" sId="1" numFmtId="4">
    <oc r="F194">
      <v>3087.9654999999998</v>
    </oc>
    <nc r="F194">
      <v>2966.7451999999998</v>
    </nc>
  </rcc>
  <rcc rId="7595" sId="1" numFmtId="4">
    <oc r="F195">
      <v>1025.086</v>
    </oc>
    <nc r="F195">
      <v>1040.136</v>
    </nc>
  </rcc>
  <rcc rId="7596" sId="1" numFmtId="4">
    <oc r="F196">
      <v>10347.602940000001</v>
    </oc>
    <nc r="F196">
      <v>10885.57394</v>
    </nc>
  </rcc>
  <rcc rId="7597" sId="1" numFmtId="4">
    <oc r="F201">
      <v>413</v>
    </oc>
    <nc r="F201">
      <v>426</v>
    </nc>
  </rcc>
  <rcc rId="7598" sId="1" numFmtId="4">
    <oc r="F205">
      <v>4647.8770699999995</v>
    </oc>
    <nc r="F205">
      <v>5302.0407299999997</v>
    </nc>
  </rcc>
  <rcc rId="7599" sId="1" numFmtId="4">
    <oc r="F206">
      <v>1374.8461</v>
    </oc>
    <nc r="F206">
      <v>1602.9684299999999</v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00" sId="1" numFmtId="4">
    <oc r="F247">
      <v>103.027</v>
    </oc>
    <nc r="F247">
      <v>107.627</v>
    </nc>
  </rcc>
  <rcc rId="7601" sId="1" numFmtId="4">
    <oc r="F249">
      <v>55.8</v>
    </oc>
    <nc r="F249">
      <v>35.92</v>
    </nc>
  </rcc>
  <rcc rId="7602" sId="1" numFmtId="4">
    <oc r="F250">
      <v>17.899999999999999</v>
    </oc>
    <nc r="F250">
      <v>50.748040000000003</v>
    </nc>
  </rcc>
  <rrc rId="7603" sId="1" ref="A251:XFD251" action="insertRow"/>
  <rcc rId="7604" sId="1">
    <nc r="B251" t="inlineStr">
      <is>
        <t>04</t>
      </is>
    </nc>
  </rcc>
  <rcc rId="7605" sId="1">
    <nc r="C251" t="inlineStr">
      <is>
        <t>05</t>
      </is>
    </nc>
  </rcc>
  <rcc rId="7606" sId="1">
    <nc r="D251" t="inlineStr">
      <is>
        <t>99900 83510</t>
      </is>
    </nc>
  </rcc>
  <rcc rId="7607" sId="1">
    <nc r="E251" t="inlineStr">
      <is>
        <t>853</t>
      </is>
    </nc>
  </rcc>
  <rcc rId="7608" sId="1" numFmtId="4">
    <nc r="F251">
      <v>0.85</v>
    </nc>
  </rcc>
  <rcc rId="7609" sId="1">
    <oc r="F245">
      <f>SUM(F246:F250)</f>
    </oc>
    <nc r="F245">
      <f>SUM(F246:F251)</f>
    </nc>
  </rcc>
  <rfmt sheetId="1" sqref="A251">
    <dxf>
      <fill>
        <patternFill>
          <bgColor rgb="FFFFFF00"/>
        </patternFill>
      </fill>
    </dxf>
  </rfmt>
  <rcc rId="7610" sId="1" numFmtId="4">
    <oc r="F253">
      <v>546.58659</v>
    </oc>
    <nc r="F253">
      <v>715.26287000000002</v>
    </nc>
  </rcc>
  <rcc rId="7611" sId="1" numFmtId="4">
    <oc r="F254">
      <v>162.36315999999999</v>
    </oc>
    <nc r="F254">
      <v>211.85310999999999</v>
    </nc>
  </rcc>
  <rcc rId="7612" sId="1" numFmtId="4">
    <oc r="F348">
      <v>16506.233509999998</v>
    </oc>
    <nc r="F348">
      <v>16182.310509999999</v>
    </nc>
  </rcc>
  <rcc rId="7613" sId="1" numFmtId="4">
    <oc r="F381">
      <v>39277.27248</v>
    </oc>
    <nc r="F381">
      <v>39383.458480000001</v>
    </nc>
  </rcc>
  <rcc rId="7614" sId="1" numFmtId="4">
    <oc r="F386">
      <v>10770.998750000001</v>
    </oc>
    <nc r="F386">
      <v>7661.9979800000001</v>
    </nc>
  </rcc>
  <rcc rId="7615" sId="1" numFmtId="4">
    <oc r="F398">
      <v>79316.298869999999</v>
    </oc>
    <nc r="F398">
      <v>79578.206869999995</v>
    </nc>
  </rcc>
  <rcc rId="7616" sId="1" numFmtId="4">
    <oc r="F405">
      <v>23957.200000000001</v>
    </oc>
    <nc r="F405">
      <v>22123.4</v>
    </nc>
  </rcc>
  <rcc rId="7617" sId="1" numFmtId="4">
    <oc r="F412">
      <v>255.2</v>
    </oc>
    <nc r="F412">
      <v>252.47577999999999</v>
    </nc>
  </rcc>
  <rcc rId="7618" sId="1" numFmtId="4">
    <oc r="F417">
      <v>3449.1952000000001</v>
    </oc>
    <nc r="F417">
      <v>3008.6060000000002</v>
    </nc>
  </rcc>
  <rcc rId="7619" sId="1" numFmtId="4">
    <oc r="F442">
      <v>12142.3</v>
    </oc>
    <nc r="F442">
      <v>12144.9</v>
    </nc>
  </rcc>
  <rcc rId="7620" sId="1" numFmtId="4">
    <oc r="F457">
      <v>19661.84073</v>
    </oc>
    <nc r="F457">
      <v>19643.84073</v>
    </nc>
  </rcc>
  <rcc rId="7621" sId="1" numFmtId="4">
    <oc r="F462">
      <v>4694.2389800000001</v>
    </oc>
    <nc r="F462">
      <v>4924.7103699999998</v>
    </nc>
  </rcc>
  <rcc rId="7622" sId="1" numFmtId="4">
    <oc r="F463">
      <v>10051.65927</v>
    </oc>
    <nc r="F463">
      <v>9821.1878799999995</v>
    </nc>
  </rcc>
  <rcc rId="7623" sId="1" numFmtId="4">
    <oc r="F475">
      <f>386+7.9</f>
    </oc>
    <nc r="F475">
      <v>507.44900000000001</v>
    </nc>
  </rcc>
  <rcc rId="7624" sId="1" numFmtId="4">
    <oc r="F517">
      <v>218.68226999999999</v>
    </oc>
    <nc r="F517">
      <v>179.29904999999999</v>
    </nc>
  </rcc>
  <rcc rId="7625" sId="1" numFmtId="4">
    <oc r="F519">
      <v>3739.1750299999999</v>
    </oc>
    <nc r="F519">
      <v>3778.55825</v>
    </nc>
  </rcc>
  <rcc rId="7626" sId="1" numFmtId="4">
    <oc r="F522">
      <v>819.88499999999999</v>
    </oc>
    <nc r="F522">
      <v>1090.9055900000001</v>
    </nc>
  </rcc>
  <rcc rId="7627" sId="1" numFmtId="4">
    <oc r="F523">
      <v>3719.0776300000002</v>
    </oc>
    <nc r="F523">
      <v>3742.5259099999998</v>
    </nc>
  </rcc>
  <rcc rId="7628" sId="1" numFmtId="4">
    <oc r="F527">
      <v>36.808</v>
    </oc>
    <nc r="F527">
      <v>41.021999999999998</v>
    </nc>
  </rcc>
  <rcc rId="7629" sId="1" numFmtId="4">
    <oc r="F529">
      <v>20197.85757</v>
    </oc>
    <nc r="F529">
      <v>20082.873299999999</v>
    </nc>
  </rcc>
  <rcc rId="7630" sId="1" numFmtId="4">
    <oc r="F530">
      <v>6006</v>
    </oc>
    <nc r="F530">
      <v>6120.9842699999999</v>
    </nc>
  </rcc>
  <rcc rId="7631" sId="1" numFmtId="4">
    <oc r="F534">
      <v>208.41382999999999</v>
    </oc>
    <nc r="F534">
      <v>254.16299000000001</v>
    </nc>
  </rcc>
  <rcc rId="7632" sId="1" numFmtId="4">
    <oc r="F535">
      <v>54.32461</v>
    </oc>
    <nc r="F535">
      <v>73.484530000000007</v>
    </nc>
  </rcc>
  <rcc rId="7633" sId="1" numFmtId="4">
    <oc r="F566">
      <v>3620.0581200000001</v>
    </oc>
    <nc r="F566">
      <v>3731.69812</v>
    </nc>
  </rcc>
  <rcc rId="7634" sId="1" numFmtId="4">
    <oc r="F580">
      <v>4239.9832200000001</v>
    </oc>
    <nc r="F580">
      <v>4225.7432200000003</v>
    </nc>
  </rcc>
  <rcc rId="7635" sId="1" numFmtId="4">
    <oc r="F594">
      <v>1919.694</v>
    </oc>
    <nc r="F594">
      <v>1959.694</v>
    </nc>
  </rcc>
  <rcc rId="7636" sId="1" numFmtId="4">
    <oc r="F603">
      <v>1118.0999999999999</v>
    </oc>
    <nc r="F603">
      <v>988.1</v>
    </nc>
  </rcc>
  <rcc rId="7637" sId="1" numFmtId="4">
    <oc r="F615">
      <v>23.5</v>
    </oc>
    <nc r="F615">
      <v>30.5</v>
    </nc>
  </rcc>
  <rcc rId="7638" sId="1" numFmtId="4">
    <oc r="F620">
      <v>529.79999999999995</v>
    </oc>
    <nc r="F620">
      <v>562.85154999999997</v>
    </nc>
  </rcc>
  <rcc rId="7639" sId="1" numFmtId="4">
    <oc r="F623">
      <v>5718.5</v>
    </oc>
    <nc r="F623">
      <v>5654.7264500000001</v>
    </nc>
  </rcc>
  <rcc rId="7640" sId="1" numFmtId="4">
    <oc r="F625">
      <v>1582.7</v>
    </oc>
    <nc r="F625">
      <v>1573.422</v>
    </nc>
  </rcc>
  <rcc rId="7641" sId="1" numFmtId="4">
    <oc r="F657">
      <v>2276.95156</v>
    </oc>
    <nc r="F657">
      <v>2056.6600400000002</v>
    </nc>
  </rcc>
  <rcc rId="7642" sId="1" numFmtId="4">
    <oc r="F696">
      <v>598.47299999999996</v>
    </oc>
    <nc r="F696">
      <v>578.47299999999996</v>
    </nc>
  </rcc>
  <rcc rId="7643" sId="1" numFmtId="4">
    <oc r="F697">
      <v>599.6</v>
    </oc>
    <nc r="F697">
      <v>619.6</v>
    </nc>
  </rcc>
  <rcc rId="7644" sId="1" numFmtId="4">
    <oc r="F732">
      <v>13.3</v>
    </oc>
    <nc r="F732">
      <v>20.3</v>
    </nc>
  </rcc>
  <rcc rId="7645" sId="1" numFmtId="4">
    <oc r="F740">
      <v>1767.5</v>
    </oc>
    <nc r="F740">
      <v>1767.1568</v>
    </nc>
  </rcc>
  <rcc rId="7646" sId="1" numFmtId="4">
    <oc r="F741">
      <v>533.79999999999995</v>
    </oc>
    <nc r="F741">
      <v>534.14319999999998</v>
    </nc>
  </rcc>
  <rcc rId="7647" sId="1" numFmtId="4">
    <oc r="F742">
      <v>37.799999999999997</v>
    </oc>
    <nc r="F742">
      <v>46.1</v>
    </nc>
  </rcc>
  <rcc rId="7648" sId="1" numFmtId="4">
    <oc r="F743">
      <v>215.84618</v>
    </oc>
    <nc r="F743">
      <v>207.54617999999999</v>
    </nc>
  </rcc>
  <rcc rId="7649" sId="1" numFmtId="4">
    <oc r="F746">
      <v>518.20000000000005</v>
    </oc>
    <nc r="F746">
      <v>582.10580000000004</v>
    </nc>
  </rcc>
  <rcc rId="7650" sId="1" numFmtId="4">
    <oc r="F794">
      <v>3254128.4774000002</v>
    </oc>
    <nc r="F794">
      <v>3253192.5858800001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51" sId="1" ref="A387:XFD388" action="insertRow"/>
  <rcc rId="7652" sId="1" odxf="1" dxf="1">
    <nc r="A38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653" sId="1" odxf="1" dxf="1">
    <nc r="B3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87" start="0" length="0">
    <dxf>
      <font>
        <i/>
        <name val="Times New Roman"/>
        <family val="1"/>
      </font>
    </dxf>
  </rfmt>
  <rfmt sheetId="1" sqref="D387" start="0" length="0">
    <dxf>
      <font>
        <i/>
        <name val="Times New Roman"/>
        <family val="1"/>
      </font>
    </dxf>
  </rfmt>
  <rfmt sheetId="1" sqref="E387" start="0" length="0">
    <dxf>
      <font>
        <i/>
        <name val="Times New Roman"/>
        <family val="1"/>
      </font>
    </dxf>
  </rfmt>
  <rcc rId="7654" sId="1" odxf="1" dxf="1">
    <nc r="F387">
      <f>F388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87" start="0" length="0">
    <dxf>
      <font>
        <i/>
        <name val="Times New Roman CYR"/>
        <family val="1"/>
      </font>
    </dxf>
  </rfmt>
  <rfmt sheetId="1" sqref="H387" start="0" length="0">
    <dxf>
      <font>
        <i/>
        <name val="Times New Roman CYR"/>
        <family val="1"/>
      </font>
    </dxf>
  </rfmt>
  <rfmt sheetId="1" sqref="I387" start="0" length="0">
    <dxf>
      <font>
        <i/>
        <name val="Times New Roman CYR"/>
        <family val="1"/>
      </font>
    </dxf>
  </rfmt>
  <rfmt sheetId="1" sqref="J387" start="0" length="0">
    <dxf>
      <font>
        <i/>
        <name val="Times New Roman CYR"/>
        <family val="1"/>
      </font>
    </dxf>
  </rfmt>
  <rfmt sheetId="1" sqref="K387" start="0" length="0">
    <dxf>
      <font>
        <i/>
        <name val="Times New Roman CYR"/>
        <family val="1"/>
      </font>
    </dxf>
  </rfmt>
  <rfmt sheetId="1" sqref="L387" start="0" length="0">
    <dxf>
      <font>
        <i/>
        <name val="Times New Roman CYR"/>
        <family val="1"/>
      </font>
    </dxf>
  </rfmt>
  <rfmt sheetId="1" sqref="M387" start="0" length="0">
    <dxf>
      <font>
        <i/>
        <name val="Times New Roman CYR"/>
        <family val="1"/>
      </font>
    </dxf>
  </rfmt>
  <rfmt sheetId="1" sqref="N387" start="0" length="0">
    <dxf>
      <font>
        <i/>
        <name val="Times New Roman CYR"/>
        <family val="1"/>
      </font>
    </dxf>
  </rfmt>
  <rfmt sheetId="1" sqref="O387" start="0" length="0">
    <dxf>
      <font>
        <i/>
        <name val="Times New Roman CYR"/>
        <family val="1"/>
      </font>
    </dxf>
  </rfmt>
  <rfmt sheetId="1" sqref="P387" start="0" length="0">
    <dxf>
      <font>
        <i/>
        <name val="Times New Roman CYR"/>
        <family val="1"/>
      </font>
    </dxf>
  </rfmt>
  <rfmt sheetId="1" sqref="A387:XFD387" start="0" length="0">
    <dxf>
      <font>
        <i/>
        <name val="Times New Roman CYR"/>
        <family val="1"/>
      </font>
    </dxf>
  </rfmt>
  <rcc rId="7655" sId="1" odxf="1" dxf="1">
    <nc r="A38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7656" sId="1">
    <nc r="B388" t="inlineStr">
      <is>
        <t>07</t>
      </is>
    </nc>
  </rcc>
  <rcc rId="7657" sId="1">
    <nc r="E388" t="inlineStr">
      <is>
        <t>612</t>
      </is>
    </nc>
  </rcc>
  <rfmt sheetId="1" sqref="F388" start="0" length="0">
    <dxf>
      <fill>
        <patternFill patternType="none">
          <bgColor indexed="65"/>
        </patternFill>
      </fill>
    </dxf>
  </rfmt>
  <rfmt sheetId="1" sqref="G388" start="0" length="0">
    <dxf>
      <font>
        <i/>
        <name val="Times New Roman CYR"/>
        <family val="1"/>
      </font>
    </dxf>
  </rfmt>
  <rfmt sheetId="1" sqref="H388" start="0" length="0">
    <dxf>
      <font>
        <i/>
        <name val="Times New Roman CYR"/>
        <family val="1"/>
      </font>
    </dxf>
  </rfmt>
  <rfmt sheetId="1" sqref="I388" start="0" length="0">
    <dxf>
      <font>
        <i/>
        <name val="Times New Roman CYR"/>
        <family val="1"/>
      </font>
    </dxf>
  </rfmt>
  <rfmt sheetId="1" sqref="J388" start="0" length="0">
    <dxf>
      <font>
        <i/>
        <name val="Times New Roman CYR"/>
        <family val="1"/>
      </font>
    </dxf>
  </rfmt>
  <rfmt sheetId="1" sqref="K388" start="0" length="0">
    <dxf>
      <font>
        <i/>
        <name val="Times New Roman CYR"/>
        <family val="1"/>
      </font>
    </dxf>
  </rfmt>
  <rfmt sheetId="1" sqref="L388" start="0" length="0">
    <dxf>
      <font>
        <i/>
        <name val="Times New Roman CYR"/>
        <family val="1"/>
      </font>
    </dxf>
  </rfmt>
  <rfmt sheetId="1" sqref="M388" start="0" length="0">
    <dxf>
      <font>
        <i/>
        <name val="Times New Roman CYR"/>
        <family val="1"/>
      </font>
    </dxf>
  </rfmt>
  <rfmt sheetId="1" sqref="N388" start="0" length="0">
    <dxf>
      <font>
        <i/>
        <name val="Times New Roman CYR"/>
        <family val="1"/>
      </font>
    </dxf>
  </rfmt>
  <rfmt sheetId="1" sqref="O388" start="0" length="0">
    <dxf>
      <font>
        <i/>
        <name val="Times New Roman CYR"/>
        <family val="1"/>
      </font>
    </dxf>
  </rfmt>
  <rfmt sheetId="1" sqref="P388" start="0" length="0">
    <dxf>
      <font>
        <i/>
        <name val="Times New Roman CYR"/>
        <family val="1"/>
      </font>
    </dxf>
  </rfmt>
  <rfmt sheetId="1" sqref="A388:XFD388" start="0" length="0">
    <dxf>
      <font>
        <i/>
        <name val="Times New Roman CYR"/>
        <family val="1"/>
      </font>
    </dxf>
  </rfmt>
  <rcc rId="7658" sId="1">
    <nc r="C387" t="inlineStr">
      <is>
        <t>01</t>
      </is>
    </nc>
  </rcc>
  <rcc rId="7659" sId="1">
    <nc r="C388" t="inlineStr">
      <is>
        <t>01</t>
      </is>
    </nc>
  </rcc>
  <rcc rId="7660" sId="1">
    <nc r="D387" t="inlineStr">
      <is>
        <t>10103 S2140</t>
      </is>
    </nc>
  </rcc>
  <rcc rId="7661" sId="1">
    <nc r="D388" t="inlineStr">
      <is>
        <t>10103 S2140</t>
      </is>
    </nc>
  </rcc>
  <rcc rId="7662" sId="1" numFmtId="4">
    <nc r="F388">
      <v>440.58920000000001</v>
    </nc>
  </rcc>
  <rrc rId="7663" sId="1" ref="A387:XFD387" action="insertRow"/>
  <rcc rId="7664" sId="1" odxf="1" dxf="1">
    <nc r="A387" t="inlineStr">
      <is>
        <t>Основное мероприятие "Капитальный ремонт учреждений общего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7665" sId="1" odxf="1" dxf="1">
    <nc r="B3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87" start="0" length="0">
    <dxf>
      <font>
        <i/>
        <name val="Times New Roman"/>
        <family val="1"/>
      </font>
    </dxf>
  </rfmt>
  <rfmt sheetId="1" sqref="D387" start="0" length="0">
    <dxf>
      <font>
        <i/>
        <name val="Times New Roman"/>
        <family val="1"/>
      </font>
    </dxf>
  </rfmt>
  <rfmt sheetId="1" sqref="E387" start="0" length="0">
    <dxf>
      <font>
        <i/>
        <name val="Times New Roman"/>
        <family val="1"/>
      </font>
    </dxf>
  </rfmt>
  <rfmt sheetId="1" sqref="F3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87" start="0" length="0">
    <dxf>
      <font>
        <i/>
        <name val="Times New Roman CYR"/>
        <family val="1"/>
      </font>
    </dxf>
  </rfmt>
  <rfmt sheetId="1" sqref="H387" start="0" length="0">
    <dxf>
      <font>
        <i/>
        <name val="Times New Roman CYR"/>
        <family val="1"/>
      </font>
    </dxf>
  </rfmt>
  <rfmt sheetId="1" sqref="I387" start="0" length="0">
    <dxf>
      <font>
        <i/>
        <name val="Times New Roman CYR"/>
        <family val="1"/>
      </font>
    </dxf>
  </rfmt>
  <rfmt sheetId="1" sqref="J387" start="0" length="0">
    <dxf>
      <font>
        <i/>
        <name val="Times New Roman CYR"/>
        <family val="1"/>
      </font>
    </dxf>
  </rfmt>
  <rfmt sheetId="1" sqref="K387" start="0" length="0">
    <dxf>
      <font>
        <i/>
        <name val="Times New Roman CYR"/>
        <family val="1"/>
      </font>
    </dxf>
  </rfmt>
  <rfmt sheetId="1" sqref="L387" start="0" length="0">
    <dxf>
      <font>
        <i/>
        <name val="Times New Roman CYR"/>
        <family val="1"/>
      </font>
    </dxf>
  </rfmt>
  <rfmt sheetId="1" sqref="M387" start="0" length="0">
    <dxf>
      <font>
        <i/>
        <name val="Times New Roman CYR"/>
        <family val="1"/>
      </font>
    </dxf>
  </rfmt>
  <rfmt sheetId="1" sqref="N387" start="0" length="0">
    <dxf>
      <font>
        <i/>
        <name val="Times New Roman CYR"/>
        <family val="1"/>
      </font>
    </dxf>
  </rfmt>
  <rfmt sheetId="1" sqref="O387" start="0" length="0">
    <dxf>
      <font>
        <i/>
        <name val="Times New Roman CYR"/>
        <family val="1"/>
      </font>
    </dxf>
  </rfmt>
  <rfmt sheetId="1" sqref="P387" start="0" length="0">
    <dxf>
      <font>
        <i/>
        <name val="Times New Roman CYR"/>
        <family val="1"/>
      </font>
    </dxf>
  </rfmt>
  <rfmt sheetId="1" sqref="A387:XFD387" start="0" length="0">
    <dxf>
      <font>
        <i/>
        <name val="Times New Roman CYR"/>
        <family val="1"/>
      </font>
    </dxf>
  </rfmt>
  <rcc rId="7666" sId="1">
    <nc r="C387" t="inlineStr">
      <is>
        <t>01</t>
      </is>
    </nc>
  </rcc>
  <rcc rId="7667" sId="1">
    <nc r="D387" t="inlineStr">
      <is>
        <t>10103 00000</t>
      </is>
    </nc>
  </rcc>
  <rcc rId="7668" sId="1">
    <nc r="F387">
      <f>F388</f>
    </nc>
  </rcc>
  <rcc rId="7669" sId="1">
    <oc r="F374">
      <f>F375</f>
    </oc>
    <nc r="F374">
      <f>F375+F387</f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70" sId="1" ref="A546:XFD549" action="insertRow"/>
  <rcc rId="7671" sId="1" odxf="1" dxf="1">
    <nc r="A546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fmt sheetId="1" sqref="B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7672" sId="1" odxf="1" dxf="1">
    <nc r="D546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7673" sId="1" odxf="1" dxf="1">
    <nc r="F546">
      <f>F547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7674" sId="1" odxf="1" dxf="1">
    <nc r="A547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547" start="0" length="0">
    <dxf>
      <font>
        <i/>
        <name val="Times New Roman"/>
        <family val="1"/>
      </font>
    </dxf>
  </rfmt>
  <rfmt sheetId="1" sqref="C547" start="0" length="0">
    <dxf>
      <font>
        <i/>
        <name val="Times New Roman"/>
        <family val="1"/>
      </font>
    </dxf>
  </rfmt>
  <rcc rId="7675" sId="1" odxf="1" dxf="1">
    <nc r="D547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7" start="0" length="0">
    <dxf>
      <font>
        <i/>
        <name val="Times New Roman"/>
        <family val="1"/>
      </font>
    </dxf>
  </rfmt>
  <rcc rId="7676" sId="1" odxf="1" dxf="1">
    <nc r="F547">
      <f>F548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677" sId="1" odxf="1" dxf="1">
    <nc r="A54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548" start="0" length="0">
    <dxf>
      <font>
        <i/>
        <name val="Times New Roman"/>
        <family val="1"/>
      </font>
    </dxf>
  </rfmt>
  <rfmt sheetId="1" sqref="C548" start="0" length="0">
    <dxf>
      <font>
        <i/>
        <name val="Times New Roman"/>
        <family val="1"/>
      </font>
    </dxf>
  </rfmt>
  <rcc rId="7678" sId="1" odxf="1" dxf="1">
    <nc r="D548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8" start="0" length="0">
    <dxf>
      <font>
        <i/>
        <name val="Times New Roman"/>
        <family val="1"/>
      </font>
    </dxf>
  </rfmt>
  <rcc rId="7679" sId="1" odxf="1" dxf="1">
    <nc r="F548">
      <f>F549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9" start="0" length="0">
    <dxf>
      <font>
        <color indexed="8"/>
        <name val="Times New Roman"/>
        <family val="1"/>
      </font>
      <fill>
        <patternFill patternType="none"/>
      </fill>
    </dxf>
  </rfmt>
  <rfmt sheetId="1" sqref="B549" start="0" length="0">
    <dxf>
      <fill>
        <patternFill patternType="solid">
          <bgColor theme="0"/>
        </patternFill>
      </fill>
    </dxf>
  </rfmt>
  <rfmt sheetId="1" sqref="C549" start="0" length="0">
    <dxf>
      <fill>
        <patternFill patternType="solid">
          <bgColor theme="0"/>
        </patternFill>
      </fill>
    </dxf>
  </rfmt>
  <rcc rId="7680" sId="1">
    <nc r="D549" t="inlineStr">
      <is>
        <t>22002 S5060</t>
      </is>
    </nc>
  </rcc>
  <rfmt sheetId="1" sqref="E549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7681" sId="1">
    <nc r="B546" t="inlineStr">
      <is>
        <t>07</t>
      </is>
    </nc>
  </rcc>
  <rcc rId="7682" sId="1">
    <nc r="C546" t="inlineStr">
      <is>
        <t>09</t>
      </is>
    </nc>
  </rcc>
  <rcc rId="7683" sId="1">
    <nc r="B547" t="inlineStr">
      <is>
        <t>07</t>
      </is>
    </nc>
  </rcc>
  <rcc rId="7684" sId="1">
    <nc r="C547" t="inlineStr">
      <is>
        <t>09</t>
      </is>
    </nc>
  </rcc>
  <rcc rId="7685" sId="1">
    <nc r="B548" t="inlineStr">
      <is>
        <t>07</t>
      </is>
    </nc>
  </rcc>
  <rcc rId="7686" sId="1">
    <nc r="C548" t="inlineStr">
      <is>
        <t>09</t>
      </is>
    </nc>
  </rcc>
  <rcc rId="7687" sId="1">
    <nc r="B549" t="inlineStr">
      <is>
        <t>07</t>
      </is>
    </nc>
  </rcc>
  <rcc rId="7688" sId="1">
    <nc r="C549" t="inlineStr">
      <is>
        <t>09</t>
      </is>
    </nc>
  </rcc>
  <rcc rId="7689" sId="1">
    <nc r="E549" t="inlineStr">
      <is>
        <t>244</t>
      </is>
    </nc>
  </rcc>
  <rcc rId="7690" sId="1" odxf="1" dxf="1">
    <nc r="A549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691" sId="1" numFmtId="4">
    <nc r="F549">
      <v>130</v>
    </nc>
  </rcc>
  <rcc rId="7692" sId="1">
    <oc r="F503">
      <f>F508+F504+F550</f>
    </oc>
    <nc r="F503">
      <f>F508+F504+F550+F546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93" sId="1" ref="A623:XFD625" action="insertRow"/>
  <rcc rId="7694" sId="1" odxf="1" dxf="1">
    <nc r="A623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family val="1"/>
      </font>
      <numFmt numFmtId="0" formatCode="General"/>
      <alignment horizontal="left"/>
    </odxf>
    <ndxf>
      <font>
        <i/>
        <name val="Times New Roman"/>
        <family val="1"/>
      </font>
      <numFmt numFmtId="2" formatCode="0.00"/>
      <alignment horizontal="general"/>
    </ndxf>
  </rcc>
  <rfmt sheetId="1" sqref="B623" start="0" length="0">
    <dxf>
      <font>
        <i/>
        <name val="Times New Roman"/>
        <family val="1"/>
      </font>
    </dxf>
  </rfmt>
  <rfmt sheetId="1" sqref="C623" start="0" length="0">
    <dxf>
      <font>
        <i/>
        <name val="Times New Roman"/>
        <family val="1"/>
      </font>
    </dxf>
  </rfmt>
  <rcc rId="7695" sId="1" odxf="1" dxf="1">
    <nc r="D623" t="inlineStr">
      <is>
        <t>01005 00000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7696" sId="1" odxf="1" dxf="1">
    <nc r="F623">
      <f>F624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23" start="0" length="0">
    <dxf>
      <font>
        <b/>
        <name val="Times New Roman CYR"/>
        <family val="1"/>
      </font>
    </dxf>
  </rfmt>
  <rfmt sheetId="1" sqref="H623" start="0" length="0">
    <dxf>
      <font>
        <b/>
        <name val="Times New Roman CYR"/>
        <family val="1"/>
      </font>
    </dxf>
  </rfmt>
  <rfmt sheetId="1" sqref="I623" start="0" length="0">
    <dxf>
      <font>
        <b/>
        <name val="Times New Roman CYR"/>
        <family val="1"/>
      </font>
    </dxf>
  </rfmt>
  <rfmt sheetId="1" sqref="J623" start="0" length="0">
    <dxf>
      <font>
        <b/>
        <name val="Times New Roman CYR"/>
        <family val="1"/>
      </font>
    </dxf>
  </rfmt>
  <rfmt sheetId="1" sqref="K623" start="0" length="0">
    <dxf>
      <font>
        <b/>
        <name val="Times New Roman CYR"/>
        <family val="1"/>
      </font>
    </dxf>
  </rfmt>
  <rfmt sheetId="1" sqref="L623" start="0" length="0">
    <dxf>
      <font>
        <b/>
        <name val="Times New Roman CYR"/>
        <family val="1"/>
      </font>
    </dxf>
  </rfmt>
  <rfmt sheetId="1" sqref="M623" start="0" length="0">
    <dxf>
      <font>
        <b/>
        <name val="Times New Roman CYR"/>
        <family val="1"/>
      </font>
    </dxf>
  </rfmt>
  <rfmt sheetId="1" sqref="N623" start="0" length="0">
    <dxf>
      <font>
        <b/>
        <name val="Times New Roman CYR"/>
        <family val="1"/>
      </font>
    </dxf>
  </rfmt>
  <rfmt sheetId="1" sqref="O623" start="0" length="0">
    <dxf>
      <font>
        <b/>
        <name val="Times New Roman CYR"/>
        <family val="1"/>
      </font>
    </dxf>
  </rfmt>
  <rfmt sheetId="1" sqref="P623" start="0" length="0">
    <dxf>
      <font>
        <b/>
        <name val="Times New Roman CYR"/>
        <family val="1"/>
      </font>
    </dxf>
  </rfmt>
  <rfmt sheetId="1" sqref="A623:XFD623" start="0" length="0">
    <dxf>
      <font>
        <b/>
        <name val="Times New Roman CYR"/>
        <family val="1"/>
      </font>
    </dxf>
  </rfmt>
  <rcc rId="7697" sId="1" odxf="1" dxf="1">
    <nc r="A624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624" start="0" length="0">
    <dxf>
      <font>
        <i/>
        <name val="Times New Roman"/>
        <family val="1"/>
      </font>
    </dxf>
  </rfmt>
  <rfmt sheetId="1" sqref="C624" start="0" length="0">
    <dxf>
      <font>
        <i/>
        <name val="Times New Roman"/>
        <family val="1"/>
      </font>
    </dxf>
  </rfmt>
  <rcc rId="7698" sId="1" odxf="1" dxf="1">
    <nc r="D624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4" start="0" length="0">
    <dxf>
      <font>
        <b/>
        <i/>
        <name val="Times New Roman"/>
        <family val="1"/>
      </font>
    </dxf>
  </rfmt>
  <rfmt sheetId="1" sqref="F6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624" start="0" length="0">
    <dxf>
      <font>
        <b/>
        <name val="Times New Roman CYR"/>
        <family val="1"/>
      </font>
    </dxf>
  </rfmt>
  <rfmt sheetId="1" sqref="H624" start="0" length="0">
    <dxf>
      <font>
        <b/>
        <name val="Times New Roman CYR"/>
        <family val="1"/>
      </font>
    </dxf>
  </rfmt>
  <rfmt sheetId="1" sqref="I624" start="0" length="0">
    <dxf>
      <font>
        <b/>
        <name val="Times New Roman CYR"/>
        <family val="1"/>
      </font>
    </dxf>
  </rfmt>
  <rfmt sheetId="1" sqref="J624" start="0" length="0">
    <dxf>
      <font>
        <b/>
        <name val="Times New Roman CYR"/>
        <family val="1"/>
      </font>
    </dxf>
  </rfmt>
  <rfmt sheetId="1" sqref="K624" start="0" length="0">
    <dxf>
      <font>
        <b/>
        <name val="Times New Roman CYR"/>
        <family val="1"/>
      </font>
    </dxf>
  </rfmt>
  <rfmt sheetId="1" sqref="L624" start="0" length="0">
    <dxf>
      <font>
        <b/>
        <name val="Times New Roman CYR"/>
        <family val="1"/>
      </font>
    </dxf>
  </rfmt>
  <rfmt sheetId="1" sqref="M624" start="0" length="0">
    <dxf>
      <font>
        <b/>
        <name val="Times New Roman CYR"/>
        <family val="1"/>
      </font>
    </dxf>
  </rfmt>
  <rfmt sheetId="1" sqref="N624" start="0" length="0">
    <dxf>
      <font>
        <b/>
        <name val="Times New Roman CYR"/>
        <family val="1"/>
      </font>
    </dxf>
  </rfmt>
  <rfmt sheetId="1" sqref="O624" start="0" length="0">
    <dxf>
      <font>
        <b/>
        <name val="Times New Roman CYR"/>
        <family val="1"/>
      </font>
    </dxf>
  </rfmt>
  <rfmt sheetId="1" sqref="P624" start="0" length="0">
    <dxf>
      <font>
        <b/>
        <name val="Times New Roman CYR"/>
        <family val="1"/>
      </font>
    </dxf>
  </rfmt>
  <rfmt sheetId="1" sqref="A624:XFD624" start="0" length="0">
    <dxf>
      <font>
        <b/>
        <name val="Times New Roman CYR"/>
        <family val="1"/>
      </font>
    </dxf>
  </rfmt>
  <rcc rId="7699" sId="1">
    <nc r="A625" t="inlineStr">
      <is>
        <t>Закупка товаров, работ и услуг для государственных (муниципальных) нужд</t>
      </is>
    </nc>
  </rcc>
  <rcc rId="7700" sId="1">
    <nc r="D625" t="inlineStr">
      <is>
        <t>01005 82900</t>
      </is>
    </nc>
  </rcc>
  <rcc rId="7701" sId="1">
    <nc r="E625" t="inlineStr">
      <is>
        <t>244</t>
      </is>
    </nc>
  </rcc>
  <rfmt sheetId="1" sqref="F625" start="0" length="0">
    <dxf>
      <fill>
        <patternFill patternType="none">
          <bgColor indexed="65"/>
        </patternFill>
      </fill>
    </dxf>
  </rfmt>
  <rfmt sheetId="1" sqref="G625" start="0" length="0">
    <dxf>
      <font>
        <b/>
        <name val="Times New Roman CYR"/>
        <family val="1"/>
      </font>
    </dxf>
  </rfmt>
  <rfmt sheetId="1" sqref="H625" start="0" length="0">
    <dxf>
      <font>
        <b/>
        <name val="Times New Roman CYR"/>
        <family val="1"/>
      </font>
    </dxf>
  </rfmt>
  <rfmt sheetId="1" sqref="I625" start="0" length="0">
    <dxf>
      <font>
        <b/>
        <name val="Times New Roman CYR"/>
        <family val="1"/>
      </font>
    </dxf>
  </rfmt>
  <rfmt sheetId="1" sqref="J625" start="0" length="0">
    <dxf>
      <font>
        <b/>
        <name val="Times New Roman CYR"/>
        <family val="1"/>
      </font>
    </dxf>
  </rfmt>
  <rfmt sheetId="1" sqref="K625" start="0" length="0">
    <dxf>
      <font>
        <b/>
        <name val="Times New Roman CYR"/>
        <family val="1"/>
      </font>
    </dxf>
  </rfmt>
  <rfmt sheetId="1" sqref="L625" start="0" length="0">
    <dxf>
      <font>
        <b/>
        <name val="Times New Roman CYR"/>
        <family val="1"/>
      </font>
    </dxf>
  </rfmt>
  <rfmt sheetId="1" sqref="M625" start="0" length="0">
    <dxf>
      <font>
        <b/>
        <name val="Times New Roman CYR"/>
        <family val="1"/>
      </font>
    </dxf>
  </rfmt>
  <rfmt sheetId="1" sqref="N625" start="0" length="0">
    <dxf>
      <font>
        <b/>
        <name val="Times New Roman CYR"/>
        <family val="1"/>
      </font>
    </dxf>
  </rfmt>
  <rfmt sheetId="1" sqref="O625" start="0" length="0">
    <dxf>
      <font>
        <b/>
        <name val="Times New Roman CYR"/>
        <family val="1"/>
      </font>
    </dxf>
  </rfmt>
  <rfmt sheetId="1" sqref="P625" start="0" length="0">
    <dxf>
      <font>
        <b/>
        <name val="Times New Roman CYR"/>
        <family val="1"/>
      </font>
    </dxf>
  </rfmt>
  <rfmt sheetId="1" sqref="A625:XFD625" start="0" length="0">
    <dxf>
      <font>
        <b/>
        <name val="Times New Roman CYR"/>
        <family val="1"/>
      </font>
    </dxf>
  </rfmt>
  <rcc rId="7702" sId="1">
    <nc r="B623" t="inlineStr">
      <is>
        <t>08</t>
      </is>
    </nc>
  </rcc>
  <rcc rId="7703" sId="1">
    <nc r="C623" t="inlineStr">
      <is>
        <t>04</t>
      </is>
    </nc>
  </rcc>
  <rcc rId="7704" sId="1">
    <nc r="B624" t="inlineStr">
      <is>
        <t>08</t>
      </is>
    </nc>
  </rcc>
  <rcc rId="7705" sId="1">
    <nc r="C624" t="inlineStr">
      <is>
        <t>04</t>
      </is>
    </nc>
  </rcc>
  <rcc rId="7706" sId="1">
    <nc r="B625" t="inlineStr">
      <is>
        <t>08</t>
      </is>
    </nc>
  </rcc>
  <rcc rId="7707" sId="1">
    <nc r="C625" t="inlineStr">
      <is>
        <t>04</t>
      </is>
    </nc>
  </rcc>
  <rcc rId="7708" sId="1" numFmtId="4">
    <nc r="F625">
      <v>15</v>
    </nc>
  </rcc>
  <rcc rId="7709" sId="1">
    <nc r="F624">
      <f>F625</f>
    </nc>
  </rcc>
  <rcc rId="7710" sId="1">
    <oc r="F619">
      <f>F620</f>
    </oc>
    <nc r="F619">
      <f>F620+F623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1" sId="1" ref="A181:XFD182" action="insertRow"/>
  <rfmt sheetId="1" sqref="A181" start="0" length="0">
    <dxf>
      <font>
        <i/>
        <color indexed="8"/>
        <name val="Times New Roman"/>
        <family val="1"/>
      </font>
    </dxf>
  </rfmt>
  <rcc rId="7712" sId="1" odxf="1" dxf="1">
    <nc r="B1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13" sId="1" odxf="1" dxf="1">
    <nc r="C18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1" start="0" length="0">
    <dxf>
      <font>
        <i/>
        <name val="Times New Roman"/>
        <family val="1"/>
      </font>
    </dxf>
  </rfmt>
  <rfmt sheetId="1" sqref="E181" start="0" length="0">
    <dxf>
      <font>
        <i/>
        <name val="Times New Roman"/>
        <family val="1"/>
      </font>
    </dxf>
  </rfmt>
  <rcc rId="7714" sId="1" odxf="1" dxf="1">
    <nc r="F181">
      <f>F182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81" start="0" length="0">
    <dxf>
      <font>
        <i/>
        <name val="Times New Roman CYR"/>
        <family val="1"/>
      </font>
    </dxf>
  </rfmt>
  <rfmt sheetId="1" sqref="H181" start="0" length="0">
    <dxf>
      <font>
        <i/>
        <name val="Times New Roman CYR"/>
        <family val="1"/>
      </font>
    </dxf>
  </rfmt>
  <rfmt sheetId="1" sqref="I181" start="0" length="0">
    <dxf>
      <font>
        <i/>
        <name val="Times New Roman CYR"/>
        <family val="1"/>
      </font>
    </dxf>
  </rfmt>
  <rfmt sheetId="1" sqref="J181" start="0" length="0">
    <dxf>
      <font>
        <i/>
        <name val="Times New Roman CYR"/>
        <family val="1"/>
      </font>
    </dxf>
  </rfmt>
  <rfmt sheetId="1" sqref="K181" start="0" length="0">
    <dxf>
      <font>
        <i/>
        <name val="Times New Roman CYR"/>
        <family val="1"/>
      </font>
    </dxf>
  </rfmt>
  <rfmt sheetId="1" sqref="L181" start="0" length="0">
    <dxf>
      <font>
        <i/>
        <name val="Times New Roman CYR"/>
        <family val="1"/>
      </font>
    </dxf>
  </rfmt>
  <rfmt sheetId="1" sqref="M181" start="0" length="0">
    <dxf>
      <font>
        <i/>
        <name val="Times New Roman CYR"/>
        <family val="1"/>
      </font>
    </dxf>
  </rfmt>
  <rfmt sheetId="1" sqref="N181" start="0" length="0">
    <dxf>
      <font>
        <i/>
        <name val="Times New Roman CYR"/>
        <family val="1"/>
      </font>
    </dxf>
  </rfmt>
  <rfmt sheetId="1" sqref="O181" start="0" length="0">
    <dxf>
      <font>
        <i/>
        <name val="Times New Roman CYR"/>
        <family val="1"/>
      </font>
    </dxf>
  </rfmt>
  <rfmt sheetId="1" sqref="P181" start="0" length="0">
    <dxf>
      <font>
        <i/>
        <name val="Times New Roman CYR"/>
        <family val="1"/>
      </font>
    </dxf>
  </rfmt>
  <rfmt sheetId="1" sqref="A181:XFD181" start="0" length="0">
    <dxf>
      <font>
        <i/>
        <name val="Times New Roman CYR"/>
        <family val="1"/>
      </font>
    </dxf>
  </rfmt>
  <rfmt sheetId="1" sqref="A182" start="0" length="0">
    <dxf>
      <font>
        <color indexed="8"/>
        <name val="Times New Roman"/>
        <family val="1"/>
      </font>
      <alignment horizontal="general"/>
    </dxf>
  </rfmt>
  <rcc rId="7715" sId="1">
    <nc r="B182" t="inlineStr">
      <is>
        <t>01</t>
      </is>
    </nc>
  </rcc>
  <rcc rId="7716" sId="1">
    <nc r="C182" t="inlineStr">
      <is>
        <t>13</t>
      </is>
    </nc>
  </rcc>
  <rfmt sheetId="1" sqref="F182" start="0" length="0">
    <dxf>
      <fill>
        <patternFill patternType="none">
          <bgColor indexed="65"/>
        </patternFill>
      </fill>
    </dxf>
  </rfmt>
  <rfmt sheetId="1" sqref="G182" start="0" length="0">
    <dxf>
      <font>
        <i/>
        <name val="Times New Roman CYR"/>
        <family val="1"/>
      </font>
    </dxf>
  </rfmt>
  <rfmt sheetId="1" sqref="H182" start="0" length="0">
    <dxf>
      <font>
        <i/>
        <name val="Times New Roman CYR"/>
        <family val="1"/>
      </font>
    </dxf>
  </rfmt>
  <rfmt sheetId="1" sqref="I182" start="0" length="0">
    <dxf>
      <font>
        <i/>
        <name val="Times New Roman CYR"/>
        <family val="1"/>
      </font>
    </dxf>
  </rfmt>
  <rfmt sheetId="1" sqref="J182" start="0" length="0">
    <dxf>
      <font>
        <i/>
        <name val="Times New Roman CYR"/>
        <family val="1"/>
      </font>
    </dxf>
  </rfmt>
  <rfmt sheetId="1" sqref="K182" start="0" length="0">
    <dxf>
      <font>
        <i/>
        <name val="Times New Roman CYR"/>
        <family val="1"/>
      </font>
    </dxf>
  </rfmt>
  <rfmt sheetId="1" sqref="L182" start="0" length="0">
    <dxf>
      <font>
        <i/>
        <name val="Times New Roman CYR"/>
        <family val="1"/>
      </font>
    </dxf>
  </rfmt>
  <rfmt sheetId="1" sqref="M182" start="0" length="0">
    <dxf>
      <font>
        <i/>
        <name val="Times New Roman CYR"/>
        <family val="1"/>
      </font>
    </dxf>
  </rfmt>
  <rfmt sheetId="1" sqref="N182" start="0" length="0">
    <dxf>
      <font>
        <i/>
        <name val="Times New Roman CYR"/>
        <family val="1"/>
      </font>
    </dxf>
  </rfmt>
  <rfmt sheetId="1" sqref="O182" start="0" length="0">
    <dxf>
      <font>
        <i/>
        <name val="Times New Roman CYR"/>
        <family val="1"/>
      </font>
    </dxf>
  </rfmt>
  <rfmt sheetId="1" sqref="P182" start="0" length="0">
    <dxf>
      <font>
        <i/>
        <name val="Times New Roman CYR"/>
        <family val="1"/>
      </font>
    </dxf>
  </rfmt>
  <rfmt sheetId="1" sqref="A182:XFD182" start="0" length="0">
    <dxf>
      <font>
        <i/>
        <name val="Times New Roman CYR"/>
        <family val="1"/>
      </font>
    </dxf>
  </rfmt>
  <rcc rId="7717" sId="1">
    <nc r="E182" t="inlineStr">
      <is>
        <t>811</t>
      </is>
    </nc>
  </rcc>
  <rcc rId="7718" sId="1" numFmtId="4">
    <nc r="F182">
      <v>90</v>
    </nc>
  </rcc>
  <rcc rId="7719" sId="1">
    <nc r="D182" t="inlineStr">
      <is>
        <t>99900 74680</t>
      </is>
    </nc>
  </rcc>
  <rcc rId="7720" sId="1">
    <nc r="D181" t="inlineStr">
      <is>
        <t>99900 74680</t>
      </is>
    </nc>
  </rcc>
  <rcc rId="7721" sId="1">
    <oc r="F153">
      <f>F154+F165+F170+F176+F190+F192+F204+F163+F185+F202+F183+F157+F206</f>
    </oc>
    <nc r="F153">
      <f>F154+F165+F170+F176+F190+F192+F204+F163+F185+F202+F183+F157+F206+F181</f>
    </nc>
  </rcc>
  <rcc rId="7722" sId="1" xfDxf="1" dxf="1">
    <nc r="A182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23" sId="1" xfDxf="1" dxf="1">
    <nc r="A181" t="inlineStr">
      <is>
        <t>Обеспечение твердым топливом отдельных категорий граждан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функцион.структура!$A$1:$F$803</formula>
    <oldFormula>функцион.структура!$A$1:$F$803</oldFormula>
  </rdn>
  <rdn rId="0" localSheetId="1" customView="1" name="Z_629918FE_B1DF_464A_BF50_03D18729BC02_.wvu.FilterData" hidden="1" oldHidden="1">
    <formula>функцион.структура!$A$17:$F$810</formula>
    <oldFormula>функцион.структура!$A$17:$F$810</oldFormula>
  </rdn>
  <rcv guid="{629918FE-B1DF-464A-BF50-03D18729BC02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26" sId="1" odxf="1" dxf="1">
    <nc r="A253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27" sId="1" numFmtId="4">
    <oc r="F187">
      <v>1972.34</v>
    </oc>
    <nc r="F187">
      <v>1992.34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функцион.структура!$A$1:$F$803</formula>
    <oldFormula>функцион.структура!$A$1:$F$803</oldFormula>
  </rdn>
  <rdn rId="0" localSheetId="1" customView="1" name="Z_629918FE_B1DF_464A_BF50_03D18729BC02_.wvu.FilterData" hidden="1" oldHidden="1">
    <formula>функцион.структура!$A$17:$F$810</formula>
    <oldFormula>функцион.структура!$A$17:$F$810</oldFormula>
  </rdn>
  <rcv guid="{629918FE-B1DF-464A-BF50-03D18729BC02}" action="add"/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2" sId="1">
    <oc r="F3" t="inlineStr">
      <is>
        <t>от ________ 2023  №____</t>
      </is>
    </oc>
    <nc r="F3" t="inlineStr">
      <is>
        <t>от "02" ноября  2023  № 286</t>
      </is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1.xml><?xml version="1.0" encoding="utf-8"?>
<users xmlns="http://schemas.openxmlformats.org/spreadsheetml/2006/main" xmlns:r="http://schemas.openxmlformats.org/officeDocument/2006/relationships" count="3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816"/>
  <sheetViews>
    <sheetView tabSelected="1"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11" style="1" bestFit="1" customWidth="1"/>
    <col min="8" max="8" width="10.42578125" style="1" customWidth="1"/>
    <col min="9" max="16384" width="9.140625" style="1"/>
  </cols>
  <sheetData>
    <row r="1" spans="1:16" x14ac:dyDescent="0.2">
      <c r="F1" s="3" t="s">
        <v>568</v>
      </c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">
      <c r="F2" s="3" t="s">
        <v>487</v>
      </c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">
      <c r="F3" s="3" t="s">
        <v>665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2.75" customHeight="1" x14ac:dyDescent="0.2">
      <c r="A5" s="43"/>
      <c r="B5" s="43"/>
      <c r="C5" s="2"/>
      <c r="D5" s="2"/>
      <c r="E5" s="31"/>
      <c r="F5" s="3" t="s">
        <v>401</v>
      </c>
    </row>
    <row r="6" spans="1:16" ht="12.75" customHeight="1" x14ac:dyDescent="0.2">
      <c r="A6" s="43"/>
      <c r="B6" s="43"/>
      <c r="C6" s="2"/>
      <c r="D6" s="2"/>
      <c r="E6" s="31"/>
      <c r="F6" s="3" t="s">
        <v>268</v>
      </c>
    </row>
    <row r="7" spans="1:16" ht="12.75" customHeight="1" x14ac:dyDescent="0.2">
      <c r="A7" s="43"/>
      <c r="B7" s="2"/>
      <c r="C7" s="2"/>
      <c r="D7" s="31"/>
      <c r="E7" s="31"/>
      <c r="F7" s="3" t="s">
        <v>269</v>
      </c>
    </row>
    <row r="8" spans="1:16" ht="12.75" customHeight="1" x14ac:dyDescent="0.2">
      <c r="A8" s="43"/>
      <c r="B8" s="2"/>
      <c r="C8" s="2"/>
      <c r="D8" s="31"/>
      <c r="E8" s="31"/>
      <c r="F8" s="3" t="s">
        <v>95</v>
      </c>
    </row>
    <row r="9" spans="1:16" ht="12.75" customHeight="1" x14ac:dyDescent="0.2">
      <c r="A9" s="43"/>
      <c r="B9" s="2"/>
      <c r="C9" s="2"/>
      <c r="D9" s="31"/>
      <c r="E9" s="31"/>
      <c r="F9" s="3" t="s">
        <v>444</v>
      </c>
    </row>
    <row r="10" spans="1:16" ht="12.75" customHeight="1" x14ac:dyDescent="0.2">
      <c r="A10" s="43"/>
      <c r="B10" s="2"/>
      <c r="C10" s="2"/>
      <c r="D10" s="31"/>
      <c r="E10" s="120" t="s">
        <v>443</v>
      </c>
      <c r="F10" s="120"/>
    </row>
    <row r="11" spans="1:16" ht="12.75" customHeight="1" x14ac:dyDescent="0.2">
      <c r="A11" s="43"/>
      <c r="B11" s="2"/>
      <c r="C11" s="2"/>
      <c r="D11" s="31"/>
      <c r="E11" s="31"/>
      <c r="F11" s="3" t="s">
        <v>486</v>
      </c>
    </row>
    <row r="12" spans="1:16" ht="12.75" customHeight="1" x14ac:dyDescent="0.2">
      <c r="A12" s="43"/>
      <c r="B12" s="2"/>
      <c r="C12" s="2"/>
      <c r="D12" s="31"/>
      <c r="E12" s="31"/>
    </row>
    <row r="13" spans="1:16" ht="12.75" customHeight="1" x14ac:dyDescent="0.2">
      <c r="A13" s="43"/>
      <c r="B13" s="2"/>
      <c r="C13" s="2"/>
      <c r="D13" s="31"/>
      <c r="E13" s="31"/>
    </row>
    <row r="14" spans="1:16" ht="39" customHeight="1" x14ac:dyDescent="0.2">
      <c r="A14" s="121" t="s">
        <v>420</v>
      </c>
      <c r="B14" s="121"/>
      <c r="C14" s="121"/>
      <c r="D14" s="121"/>
      <c r="E14" s="121"/>
      <c r="F14" s="121"/>
    </row>
    <row r="15" spans="1:16" ht="15.75" x14ac:dyDescent="0.25">
      <c r="A15" s="44"/>
      <c r="B15" s="44"/>
      <c r="C15" s="44"/>
      <c r="D15" s="44"/>
      <c r="E15" s="44"/>
      <c r="F15" s="45" t="s">
        <v>154</v>
      </c>
    </row>
    <row r="16" spans="1:16" ht="12.75" customHeight="1" x14ac:dyDescent="0.2">
      <c r="A16" s="125" t="s">
        <v>63</v>
      </c>
      <c r="B16" s="123" t="s">
        <v>77</v>
      </c>
      <c r="C16" s="124"/>
      <c r="D16" s="124"/>
      <c r="E16" s="124"/>
      <c r="F16" s="122" t="s">
        <v>287</v>
      </c>
    </row>
    <row r="17" spans="1:6" ht="25.5" x14ac:dyDescent="0.2">
      <c r="A17" s="125"/>
      <c r="B17" s="46" t="s">
        <v>73</v>
      </c>
      <c r="C17" s="46" t="s">
        <v>74</v>
      </c>
      <c r="D17" s="46" t="s">
        <v>75</v>
      </c>
      <c r="E17" s="46" t="s">
        <v>76</v>
      </c>
      <c r="F17" s="122"/>
    </row>
    <row r="18" spans="1:6" x14ac:dyDescent="0.2">
      <c r="A18" s="32" t="s">
        <v>118</v>
      </c>
      <c r="B18" s="9" t="s">
        <v>64</v>
      </c>
      <c r="C18" s="9"/>
      <c r="D18" s="9"/>
      <c r="E18" s="9"/>
      <c r="F18" s="49">
        <f>F19+F31+F51+F66+F70+F91+F95</f>
        <v>122786.04983999999</v>
      </c>
    </row>
    <row r="19" spans="1:6" ht="25.5" x14ac:dyDescent="0.2">
      <c r="A19" s="22" t="s">
        <v>102</v>
      </c>
      <c r="B19" s="8" t="s">
        <v>64</v>
      </c>
      <c r="C19" s="8" t="s">
        <v>65</v>
      </c>
      <c r="D19" s="8"/>
      <c r="E19" s="8"/>
      <c r="F19" s="50">
        <f>F20</f>
        <v>3199.2928900000002</v>
      </c>
    </row>
    <row r="20" spans="1:6" x14ac:dyDescent="0.2">
      <c r="A20" s="17" t="s">
        <v>155</v>
      </c>
      <c r="B20" s="10" t="s">
        <v>64</v>
      </c>
      <c r="C20" s="10" t="s">
        <v>65</v>
      </c>
      <c r="D20" s="10" t="s">
        <v>176</v>
      </c>
      <c r="E20" s="10"/>
      <c r="F20" s="51">
        <f>F24+F21+F28</f>
        <v>3199.2928900000002</v>
      </c>
    </row>
    <row r="21" spans="1:6" ht="25.5" x14ac:dyDescent="0.2">
      <c r="A21" s="27" t="s">
        <v>616</v>
      </c>
      <c r="B21" s="4" t="s">
        <v>64</v>
      </c>
      <c r="C21" s="4" t="s">
        <v>65</v>
      </c>
      <c r="D21" s="4" t="s">
        <v>617</v>
      </c>
      <c r="E21" s="4"/>
      <c r="F21" s="5">
        <f>SUM(F22:F23)</f>
        <v>75.956400000000002</v>
      </c>
    </row>
    <row r="22" spans="1:6" ht="25.5" x14ac:dyDescent="0.2">
      <c r="A22" s="13" t="s">
        <v>174</v>
      </c>
      <c r="B22" s="6" t="s">
        <v>64</v>
      </c>
      <c r="C22" s="6" t="s">
        <v>65</v>
      </c>
      <c r="D22" s="6" t="s">
        <v>617</v>
      </c>
      <c r="E22" s="6" t="s">
        <v>112</v>
      </c>
      <c r="F22" s="82">
        <v>58.338250000000002</v>
      </c>
    </row>
    <row r="23" spans="1:6" ht="38.25" x14ac:dyDescent="0.2">
      <c r="A23" s="13" t="s">
        <v>175</v>
      </c>
      <c r="B23" s="6" t="s">
        <v>64</v>
      </c>
      <c r="C23" s="6" t="s">
        <v>65</v>
      </c>
      <c r="D23" s="6" t="s">
        <v>617</v>
      </c>
      <c r="E23" s="6" t="s">
        <v>168</v>
      </c>
      <c r="F23" s="82">
        <v>17.61815</v>
      </c>
    </row>
    <row r="24" spans="1:6" s="40" customFormat="1" ht="38.25" x14ac:dyDescent="0.2">
      <c r="A24" s="17" t="s">
        <v>94</v>
      </c>
      <c r="B24" s="10" t="s">
        <v>64</v>
      </c>
      <c r="C24" s="10" t="s">
        <v>65</v>
      </c>
      <c r="D24" s="10" t="s">
        <v>182</v>
      </c>
      <c r="E24" s="10"/>
      <c r="F24" s="51">
        <f>F25</f>
        <v>1998.4687800000002</v>
      </c>
    </row>
    <row r="25" spans="1:6" s="39" customFormat="1" ht="25.5" x14ac:dyDescent="0.2">
      <c r="A25" s="27" t="s">
        <v>148</v>
      </c>
      <c r="B25" s="4" t="s">
        <v>64</v>
      </c>
      <c r="C25" s="4" t="s">
        <v>65</v>
      </c>
      <c r="D25" s="4" t="s">
        <v>187</v>
      </c>
      <c r="E25" s="4"/>
      <c r="F25" s="5">
        <f>SUM(F26:F27)</f>
        <v>1998.4687800000002</v>
      </c>
    </row>
    <row r="26" spans="1:6" ht="25.5" x14ac:dyDescent="0.2">
      <c r="A26" s="13" t="s">
        <v>174</v>
      </c>
      <c r="B26" s="6" t="s">
        <v>64</v>
      </c>
      <c r="C26" s="6" t="s">
        <v>65</v>
      </c>
      <c r="D26" s="6" t="s">
        <v>187</v>
      </c>
      <c r="E26" s="6" t="s">
        <v>112</v>
      </c>
      <c r="F26" s="82">
        <v>1469.6367600000001</v>
      </c>
    </row>
    <row r="27" spans="1:6" ht="38.25" x14ac:dyDescent="0.2">
      <c r="A27" s="13" t="s">
        <v>175</v>
      </c>
      <c r="B27" s="6" t="s">
        <v>64</v>
      </c>
      <c r="C27" s="6" t="s">
        <v>65</v>
      </c>
      <c r="D27" s="6" t="s">
        <v>187</v>
      </c>
      <c r="E27" s="6" t="s">
        <v>168</v>
      </c>
      <c r="F27" s="82">
        <v>528.83202000000006</v>
      </c>
    </row>
    <row r="28" spans="1:6" ht="51" x14ac:dyDescent="0.2">
      <c r="A28" s="16" t="s">
        <v>615</v>
      </c>
      <c r="B28" s="4" t="s">
        <v>64</v>
      </c>
      <c r="C28" s="4" t="s">
        <v>65</v>
      </c>
      <c r="D28" s="4" t="s">
        <v>618</v>
      </c>
      <c r="E28" s="4"/>
      <c r="F28" s="92">
        <f>SUM(F29:F30)</f>
        <v>1124.86771</v>
      </c>
    </row>
    <row r="29" spans="1:6" ht="25.5" x14ac:dyDescent="0.2">
      <c r="A29" s="13" t="s">
        <v>174</v>
      </c>
      <c r="B29" s="6" t="s">
        <v>64</v>
      </c>
      <c r="C29" s="6" t="s">
        <v>65</v>
      </c>
      <c r="D29" s="6" t="s">
        <v>618</v>
      </c>
      <c r="E29" s="6" t="s">
        <v>112</v>
      </c>
      <c r="F29" s="82">
        <v>1000.96858</v>
      </c>
    </row>
    <row r="30" spans="1:6" ht="38.25" x14ac:dyDescent="0.2">
      <c r="A30" s="13" t="s">
        <v>175</v>
      </c>
      <c r="B30" s="6" t="s">
        <v>64</v>
      </c>
      <c r="C30" s="6" t="s">
        <v>65</v>
      </c>
      <c r="D30" s="6" t="s">
        <v>618</v>
      </c>
      <c r="E30" s="6" t="s">
        <v>168</v>
      </c>
      <c r="F30" s="82">
        <v>123.89913</v>
      </c>
    </row>
    <row r="31" spans="1:6" ht="38.25" x14ac:dyDescent="0.2">
      <c r="A31" s="26" t="s">
        <v>135</v>
      </c>
      <c r="B31" s="8" t="s">
        <v>64</v>
      </c>
      <c r="C31" s="8" t="s">
        <v>78</v>
      </c>
      <c r="D31" s="8"/>
      <c r="E31" s="8"/>
      <c r="F31" s="50">
        <f>F32</f>
        <v>4977.9318699999994</v>
      </c>
    </row>
    <row r="32" spans="1:6" x14ac:dyDescent="0.2">
      <c r="A32" s="33" t="s">
        <v>155</v>
      </c>
      <c r="B32" s="10" t="s">
        <v>64</v>
      </c>
      <c r="C32" s="10" t="s">
        <v>78</v>
      </c>
      <c r="D32" s="10" t="s">
        <v>176</v>
      </c>
      <c r="E32" s="10"/>
      <c r="F32" s="51">
        <f>F39+F33+F36</f>
        <v>4977.9318699999994</v>
      </c>
    </row>
    <row r="33" spans="1:6" s="39" customFormat="1" ht="38.25" x14ac:dyDescent="0.2">
      <c r="A33" s="29" t="s">
        <v>158</v>
      </c>
      <c r="B33" s="4" t="s">
        <v>64</v>
      </c>
      <c r="C33" s="4" t="s">
        <v>78</v>
      </c>
      <c r="D33" s="4" t="s">
        <v>185</v>
      </c>
      <c r="E33" s="4"/>
      <c r="F33" s="5">
        <f>F34+F35</f>
        <v>84</v>
      </c>
    </row>
    <row r="34" spans="1:6" ht="25.5" x14ac:dyDescent="0.2">
      <c r="A34" s="13" t="s">
        <v>174</v>
      </c>
      <c r="B34" s="6" t="s">
        <v>64</v>
      </c>
      <c r="C34" s="6" t="s">
        <v>78</v>
      </c>
      <c r="D34" s="6" t="s">
        <v>185</v>
      </c>
      <c r="E34" s="6" t="s">
        <v>112</v>
      </c>
      <c r="F34" s="82">
        <v>64.5</v>
      </c>
    </row>
    <row r="35" spans="1:6" ht="38.25" x14ac:dyDescent="0.2">
      <c r="A35" s="13" t="s">
        <v>175</v>
      </c>
      <c r="B35" s="6" t="s">
        <v>64</v>
      </c>
      <c r="C35" s="6" t="s">
        <v>78</v>
      </c>
      <c r="D35" s="6" t="s">
        <v>185</v>
      </c>
      <c r="E35" s="6" t="s">
        <v>168</v>
      </c>
      <c r="F35" s="82">
        <v>19.5</v>
      </c>
    </row>
    <row r="36" spans="1:6" ht="25.5" x14ac:dyDescent="0.2">
      <c r="A36" s="27" t="s">
        <v>616</v>
      </c>
      <c r="B36" s="4" t="s">
        <v>64</v>
      </c>
      <c r="C36" s="4" t="s">
        <v>78</v>
      </c>
      <c r="D36" s="4" t="s">
        <v>617</v>
      </c>
      <c r="E36" s="4"/>
      <c r="F36" s="5">
        <f>SUM(F37:F38)</f>
        <v>63.459400000000002</v>
      </c>
    </row>
    <row r="37" spans="1:6" ht="25.5" x14ac:dyDescent="0.2">
      <c r="A37" s="13" t="s">
        <v>174</v>
      </c>
      <c r="B37" s="6" t="s">
        <v>64</v>
      </c>
      <c r="C37" s="6" t="s">
        <v>78</v>
      </c>
      <c r="D37" s="6" t="s">
        <v>617</v>
      </c>
      <c r="E37" s="6" t="s">
        <v>112</v>
      </c>
      <c r="F37" s="82">
        <v>48.74</v>
      </c>
    </row>
    <row r="38" spans="1:6" ht="38.25" x14ac:dyDescent="0.2">
      <c r="A38" s="13" t="s">
        <v>175</v>
      </c>
      <c r="B38" s="6" t="s">
        <v>64</v>
      </c>
      <c r="C38" s="6" t="s">
        <v>78</v>
      </c>
      <c r="D38" s="6" t="s">
        <v>617</v>
      </c>
      <c r="E38" s="6" t="s">
        <v>168</v>
      </c>
      <c r="F38" s="82">
        <v>14.7194</v>
      </c>
    </row>
    <row r="39" spans="1:6" s="40" customFormat="1" ht="38.25" x14ac:dyDescent="0.2">
      <c r="A39" s="17" t="s">
        <v>94</v>
      </c>
      <c r="B39" s="10" t="s">
        <v>64</v>
      </c>
      <c r="C39" s="10" t="s">
        <v>78</v>
      </c>
      <c r="D39" s="10" t="s">
        <v>182</v>
      </c>
      <c r="E39" s="10"/>
      <c r="F39" s="51">
        <f>F40+F47</f>
        <v>4830.4724699999997</v>
      </c>
    </row>
    <row r="40" spans="1:6" ht="25.5" x14ac:dyDescent="0.2">
      <c r="A40" s="27" t="s">
        <v>139</v>
      </c>
      <c r="B40" s="4" t="s">
        <v>64</v>
      </c>
      <c r="C40" s="4" t="s">
        <v>78</v>
      </c>
      <c r="D40" s="4" t="s">
        <v>183</v>
      </c>
      <c r="E40" s="4"/>
      <c r="F40" s="5">
        <f>SUM(F41:F46)</f>
        <v>1998.0384099999999</v>
      </c>
    </row>
    <row r="41" spans="1:6" ht="25.5" x14ac:dyDescent="0.2">
      <c r="A41" s="13" t="s">
        <v>174</v>
      </c>
      <c r="B41" s="6" t="s">
        <v>64</v>
      </c>
      <c r="C41" s="6" t="s">
        <v>78</v>
      </c>
      <c r="D41" s="6" t="s">
        <v>183</v>
      </c>
      <c r="E41" s="6" t="s">
        <v>112</v>
      </c>
      <c r="F41" s="82">
        <v>1147.2317399999999</v>
      </c>
    </row>
    <row r="42" spans="1:6" ht="25.5" x14ac:dyDescent="0.2">
      <c r="A42" s="105" t="s">
        <v>454</v>
      </c>
      <c r="B42" s="6" t="s">
        <v>64</v>
      </c>
      <c r="C42" s="6" t="s">
        <v>78</v>
      </c>
      <c r="D42" s="6" t="s">
        <v>183</v>
      </c>
      <c r="E42" s="6" t="s">
        <v>453</v>
      </c>
      <c r="F42" s="82">
        <v>74.667000000000002</v>
      </c>
    </row>
    <row r="43" spans="1:6" ht="38.25" x14ac:dyDescent="0.2">
      <c r="A43" s="13" t="s">
        <v>175</v>
      </c>
      <c r="B43" s="6" t="s">
        <v>64</v>
      </c>
      <c r="C43" s="6" t="s">
        <v>78</v>
      </c>
      <c r="D43" s="6" t="s">
        <v>183</v>
      </c>
      <c r="E43" s="6" t="s">
        <v>168</v>
      </c>
      <c r="F43" s="82">
        <v>351.13967000000002</v>
      </c>
    </row>
    <row r="44" spans="1:6" ht="25.5" x14ac:dyDescent="0.2">
      <c r="A44" s="13" t="s">
        <v>113</v>
      </c>
      <c r="B44" s="6" t="s">
        <v>64</v>
      </c>
      <c r="C44" s="6" t="s">
        <v>78</v>
      </c>
      <c r="D44" s="6" t="s">
        <v>183</v>
      </c>
      <c r="E44" s="6" t="s">
        <v>114</v>
      </c>
      <c r="F44" s="82">
        <v>33.799999999999997</v>
      </c>
    </row>
    <row r="45" spans="1:6" ht="25.5" x14ac:dyDescent="0.2">
      <c r="A45" s="13" t="s">
        <v>115</v>
      </c>
      <c r="B45" s="6" t="s">
        <v>64</v>
      </c>
      <c r="C45" s="6" t="s">
        <v>78</v>
      </c>
      <c r="D45" s="6" t="s">
        <v>183</v>
      </c>
      <c r="E45" s="6" t="s">
        <v>116</v>
      </c>
      <c r="F45" s="82">
        <v>391</v>
      </c>
    </row>
    <row r="46" spans="1:6" x14ac:dyDescent="0.2">
      <c r="A46" s="67" t="s">
        <v>320</v>
      </c>
      <c r="B46" s="6" t="s">
        <v>64</v>
      </c>
      <c r="C46" s="6" t="s">
        <v>78</v>
      </c>
      <c r="D46" s="6" t="s">
        <v>183</v>
      </c>
      <c r="E46" s="6" t="s">
        <v>319</v>
      </c>
      <c r="F46" s="82">
        <v>0.2</v>
      </c>
    </row>
    <row r="47" spans="1:6" ht="25.5" x14ac:dyDescent="0.2">
      <c r="A47" s="27" t="s">
        <v>156</v>
      </c>
      <c r="B47" s="4" t="s">
        <v>64</v>
      </c>
      <c r="C47" s="4" t="s">
        <v>78</v>
      </c>
      <c r="D47" s="4" t="s">
        <v>184</v>
      </c>
      <c r="E47" s="4"/>
      <c r="F47" s="5">
        <f>SUM(F48:F50)</f>
        <v>2832.43406</v>
      </c>
    </row>
    <row r="48" spans="1:6" ht="25.5" x14ac:dyDescent="0.2">
      <c r="A48" s="13" t="s">
        <v>174</v>
      </c>
      <c r="B48" s="6" t="s">
        <v>64</v>
      </c>
      <c r="C48" s="6" t="s">
        <v>78</v>
      </c>
      <c r="D48" s="6" t="s">
        <v>184</v>
      </c>
      <c r="E48" s="6" t="s">
        <v>112</v>
      </c>
      <c r="F48" s="82">
        <v>2091.82942</v>
      </c>
    </row>
    <row r="49" spans="1:6" ht="51" x14ac:dyDescent="0.2">
      <c r="A49" s="13" t="s">
        <v>414</v>
      </c>
      <c r="B49" s="6" t="s">
        <v>64</v>
      </c>
      <c r="C49" s="6" t="s">
        <v>78</v>
      </c>
      <c r="D49" s="6" t="s">
        <v>184</v>
      </c>
      <c r="E49" s="6" t="s">
        <v>413</v>
      </c>
      <c r="F49" s="82">
        <v>148.50358</v>
      </c>
    </row>
    <row r="50" spans="1:6" ht="38.25" x14ac:dyDescent="0.2">
      <c r="A50" s="13" t="s">
        <v>175</v>
      </c>
      <c r="B50" s="6" t="s">
        <v>64</v>
      </c>
      <c r="C50" s="6" t="s">
        <v>78</v>
      </c>
      <c r="D50" s="6" t="s">
        <v>184</v>
      </c>
      <c r="E50" s="6" t="s">
        <v>168</v>
      </c>
      <c r="F50" s="82">
        <v>592.10105999999996</v>
      </c>
    </row>
    <row r="51" spans="1:6" ht="38.25" x14ac:dyDescent="0.2">
      <c r="A51" s="22" t="s">
        <v>97</v>
      </c>
      <c r="B51" s="8" t="s">
        <v>64</v>
      </c>
      <c r="C51" s="8" t="s">
        <v>66</v>
      </c>
      <c r="D51" s="8"/>
      <c r="E51" s="8"/>
      <c r="F51" s="50">
        <f>F52</f>
        <v>16469.559229999999</v>
      </c>
    </row>
    <row r="52" spans="1:6" x14ac:dyDescent="0.2">
      <c r="A52" s="33" t="s">
        <v>155</v>
      </c>
      <c r="B52" s="10" t="s">
        <v>64</v>
      </c>
      <c r="C52" s="10" t="s">
        <v>66</v>
      </c>
      <c r="D52" s="10" t="s">
        <v>176</v>
      </c>
      <c r="E52" s="10"/>
      <c r="F52" s="51">
        <f>F56+F53+F63</f>
        <v>16469.559229999999</v>
      </c>
    </row>
    <row r="53" spans="1:6" ht="25.5" x14ac:dyDescent="0.2">
      <c r="A53" s="27" t="s">
        <v>616</v>
      </c>
      <c r="B53" s="4" t="s">
        <v>64</v>
      </c>
      <c r="C53" s="4" t="s">
        <v>66</v>
      </c>
      <c r="D53" s="4" t="s">
        <v>617</v>
      </c>
      <c r="E53" s="4"/>
      <c r="F53" s="5">
        <f>SUM(F54:F55)</f>
        <v>299.62350000000004</v>
      </c>
    </row>
    <row r="54" spans="1:6" ht="25.5" x14ac:dyDescent="0.2">
      <c r="A54" s="13" t="s">
        <v>174</v>
      </c>
      <c r="B54" s="6" t="s">
        <v>64</v>
      </c>
      <c r="C54" s="6" t="s">
        <v>66</v>
      </c>
      <c r="D54" s="6" t="s">
        <v>617</v>
      </c>
      <c r="E54" s="6" t="s">
        <v>112</v>
      </c>
      <c r="F54" s="82">
        <v>230.12558000000001</v>
      </c>
    </row>
    <row r="55" spans="1:6" ht="38.25" x14ac:dyDescent="0.2">
      <c r="A55" s="13" t="s">
        <v>175</v>
      </c>
      <c r="B55" s="6" t="s">
        <v>64</v>
      </c>
      <c r="C55" s="6" t="s">
        <v>66</v>
      </c>
      <c r="D55" s="6" t="s">
        <v>617</v>
      </c>
      <c r="E55" s="6" t="s">
        <v>168</v>
      </c>
      <c r="F55" s="82">
        <v>69.497919999999993</v>
      </c>
    </row>
    <row r="56" spans="1:6" s="40" customFormat="1" ht="38.25" x14ac:dyDescent="0.2">
      <c r="A56" s="17" t="s">
        <v>94</v>
      </c>
      <c r="B56" s="10" t="s">
        <v>79</v>
      </c>
      <c r="C56" s="10" t="s">
        <v>66</v>
      </c>
      <c r="D56" s="10" t="s">
        <v>182</v>
      </c>
      <c r="E56" s="10"/>
      <c r="F56" s="51">
        <f>F57</f>
        <v>10845.57093</v>
      </c>
    </row>
    <row r="57" spans="1:6" ht="25.5" x14ac:dyDescent="0.2">
      <c r="A57" s="23" t="s">
        <v>139</v>
      </c>
      <c r="B57" s="4" t="s">
        <v>64</v>
      </c>
      <c r="C57" s="4" t="s">
        <v>66</v>
      </c>
      <c r="D57" s="4" t="s">
        <v>183</v>
      </c>
      <c r="E57" s="4"/>
      <c r="F57" s="5">
        <f>SUM(F58:F62)</f>
        <v>10845.57093</v>
      </c>
    </row>
    <row r="58" spans="1:6" ht="25.5" x14ac:dyDescent="0.2">
      <c r="A58" s="13" t="s">
        <v>174</v>
      </c>
      <c r="B58" s="6" t="s">
        <v>64</v>
      </c>
      <c r="C58" s="6" t="s">
        <v>66</v>
      </c>
      <c r="D58" s="6" t="s">
        <v>183</v>
      </c>
      <c r="E58" s="6" t="s">
        <v>112</v>
      </c>
      <c r="F58" s="82">
        <v>8183.5286400000005</v>
      </c>
    </row>
    <row r="59" spans="1:6" ht="38.25" x14ac:dyDescent="0.2">
      <c r="A59" s="13" t="s">
        <v>175</v>
      </c>
      <c r="B59" s="6" t="s">
        <v>64</v>
      </c>
      <c r="C59" s="6" t="s">
        <v>66</v>
      </c>
      <c r="D59" s="6" t="s">
        <v>183</v>
      </c>
      <c r="E59" s="6" t="s">
        <v>168</v>
      </c>
      <c r="F59" s="82">
        <v>2437.10779</v>
      </c>
    </row>
    <row r="60" spans="1:6" ht="25.5" x14ac:dyDescent="0.2">
      <c r="A60" s="13" t="s">
        <v>113</v>
      </c>
      <c r="B60" s="6" t="s">
        <v>64</v>
      </c>
      <c r="C60" s="6" t="s">
        <v>66</v>
      </c>
      <c r="D60" s="6" t="s">
        <v>183</v>
      </c>
      <c r="E60" s="6" t="s">
        <v>114</v>
      </c>
      <c r="F60" s="82">
        <v>8.8000000000000007</v>
      </c>
    </row>
    <row r="61" spans="1:6" ht="25.5" x14ac:dyDescent="0.2">
      <c r="A61" s="13" t="s">
        <v>113</v>
      </c>
      <c r="B61" s="6" t="s">
        <v>64</v>
      </c>
      <c r="C61" s="6" t="s">
        <v>66</v>
      </c>
      <c r="D61" s="6" t="s">
        <v>183</v>
      </c>
      <c r="E61" s="6" t="s">
        <v>468</v>
      </c>
      <c r="F61" s="82">
        <v>90</v>
      </c>
    </row>
    <row r="62" spans="1:6" x14ac:dyDescent="0.2">
      <c r="A62" s="67" t="s">
        <v>320</v>
      </c>
      <c r="B62" s="6" t="s">
        <v>64</v>
      </c>
      <c r="C62" s="6" t="s">
        <v>66</v>
      </c>
      <c r="D62" s="6" t="s">
        <v>183</v>
      </c>
      <c r="E62" s="6" t="s">
        <v>319</v>
      </c>
      <c r="F62" s="82">
        <v>126.1345</v>
      </c>
    </row>
    <row r="63" spans="1:6" ht="51" x14ac:dyDescent="0.2">
      <c r="A63" s="16" t="s">
        <v>615</v>
      </c>
      <c r="B63" s="4" t="s">
        <v>64</v>
      </c>
      <c r="C63" s="4" t="s">
        <v>66</v>
      </c>
      <c r="D63" s="4" t="s">
        <v>618</v>
      </c>
      <c r="E63" s="4"/>
      <c r="F63" s="92">
        <f>SUM(F64:F65)</f>
        <v>5324.3648000000003</v>
      </c>
    </row>
    <row r="64" spans="1:6" ht="25.5" x14ac:dyDescent="0.2">
      <c r="A64" s="13" t="s">
        <v>174</v>
      </c>
      <c r="B64" s="6" t="s">
        <v>64</v>
      </c>
      <c r="C64" s="6" t="s">
        <v>66</v>
      </c>
      <c r="D64" s="6" t="s">
        <v>618</v>
      </c>
      <c r="E64" s="6" t="s">
        <v>112</v>
      </c>
      <c r="F64" s="82">
        <v>4087.6290600000002</v>
      </c>
    </row>
    <row r="65" spans="1:8" ht="38.25" x14ac:dyDescent="0.2">
      <c r="A65" s="13" t="s">
        <v>175</v>
      </c>
      <c r="B65" s="6" t="s">
        <v>64</v>
      </c>
      <c r="C65" s="6" t="s">
        <v>66</v>
      </c>
      <c r="D65" s="6" t="s">
        <v>618</v>
      </c>
      <c r="E65" s="6" t="s">
        <v>168</v>
      </c>
      <c r="F65" s="82">
        <v>1236.7357400000001</v>
      </c>
    </row>
    <row r="66" spans="1:8" x14ac:dyDescent="0.2">
      <c r="A66" s="22" t="s">
        <v>363</v>
      </c>
      <c r="B66" s="8" t="s">
        <v>64</v>
      </c>
      <c r="C66" s="8" t="s">
        <v>68</v>
      </c>
      <c r="D66" s="8"/>
      <c r="E66" s="8"/>
      <c r="F66" s="50">
        <f>F67</f>
        <v>22.1</v>
      </c>
    </row>
    <row r="67" spans="1:8" x14ac:dyDescent="0.2">
      <c r="A67" s="17" t="s">
        <v>155</v>
      </c>
      <c r="B67" s="10" t="s">
        <v>64</v>
      </c>
      <c r="C67" s="10" t="s">
        <v>68</v>
      </c>
      <c r="D67" s="10" t="s">
        <v>176</v>
      </c>
      <c r="E67" s="10"/>
      <c r="F67" s="51">
        <f>F68</f>
        <v>22.1</v>
      </c>
    </row>
    <row r="68" spans="1:8" ht="38.25" x14ac:dyDescent="0.2">
      <c r="A68" s="28" t="s">
        <v>364</v>
      </c>
      <c r="B68" s="4" t="s">
        <v>64</v>
      </c>
      <c r="C68" s="4" t="s">
        <v>68</v>
      </c>
      <c r="D68" s="4" t="s">
        <v>365</v>
      </c>
      <c r="E68" s="4"/>
      <c r="F68" s="5">
        <f>F69</f>
        <v>22.1</v>
      </c>
    </row>
    <row r="69" spans="1:8" ht="25.5" x14ac:dyDescent="0.2">
      <c r="A69" s="34" t="s">
        <v>150</v>
      </c>
      <c r="B69" s="6" t="s">
        <v>64</v>
      </c>
      <c r="C69" s="6" t="s">
        <v>68</v>
      </c>
      <c r="D69" s="6" t="s">
        <v>365</v>
      </c>
      <c r="E69" s="6" t="s">
        <v>116</v>
      </c>
      <c r="F69" s="82">
        <v>22.1</v>
      </c>
    </row>
    <row r="70" spans="1:8" ht="38.25" x14ac:dyDescent="0.2">
      <c r="A70" s="26" t="s">
        <v>101</v>
      </c>
      <c r="B70" s="8" t="s">
        <v>64</v>
      </c>
      <c r="C70" s="8" t="s">
        <v>71</v>
      </c>
      <c r="D70" s="8"/>
      <c r="E70" s="8"/>
      <c r="F70" s="50">
        <f>F75+F84+F71</f>
        <v>12966.87392</v>
      </c>
    </row>
    <row r="71" spans="1:8" ht="25.5" x14ac:dyDescent="0.2">
      <c r="A71" s="62" t="s">
        <v>641</v>
      </c>
      <c r="B71" s="10" t="s">
        <v>64</v>
      </c>
      <c r="C71" s="10" t="s">
        <v>71</v>
      </c>
      <c r="D71" s="10" t="s">
        <v>293</v>
      </c>
      <c r="E71" s="10"/>
      <c r="F71" s="103">
        <f>F72</f>
        <v>77.599999999999994</v>
      </c>
    </row>
    <row r="72" spans="1:8" ht="25.5" x14ac:dyDescent="0.2">
      <c r="A72" s="21" t="s">
        <v>351</v>
      </c>
      <c r="B72" s="4" t="s">
        <v>64</v>
      </c>
      <c r="C72" s="4" t="s">
        <v>71</v>
      </c>
      <c r="D72" s="4" t="s">
        <v>352</v>
      </c>
      <c r="E72" s="4"/>
      <c r="F72" s="92">
        <f>F73</f>
        <v>77.599999999999994</v>
      </c>
    </row>
    <row r="73" spans="1:8" s="39" customFormat="1" ht="38.25" x14ac:dyDescent="0.2">
      <c r="A73" s="23" t="s">
        <v>294</v>
      </c>
      <c r="B73" s="4" t="s">
        <v>64</v>
      </c>
      <c r="C73" s="4" t="s">
        <v>71</v>
      </c>
      <c r="D73" s="4" t="s">
        <v>34</v>
      </c>
      <c r="E73" s="4"/>
      <c r="F73" s="92">
        <f>F74</f>
        <v>77.599999999999994</v>
      </c>
      <c r="H73" s="117"/>
    </row>
    <row r="74" spans="1:8" ht="25.5" x14ac:dyDescent="0.2">
      <c r="A74" s="14" t="s">
        <v>150</v>
      </c>
      <c r="B74" s="6" t="s">
        <v>64</v>
      </c>
      <c r="C74" s="6" t="s">
        <v>71</v>
      </c>
      <c r="D74" s="6" t="s">
        <v>34</v>
      </c>
      <c r="E74" s="6" t="s">
        <v>116</v>
      </c>
      <c r="F74" s="82">
        <v>77.599999999999994</v>
      </c>
    </row>
    <row r="75" spans="1:8" ht="25.5" x14ac:dyDescent="0.2">
      <c r="A75" s="38" t="s">
        <v>642</v>
      </c>
      <c r="B75" s="10" t="s">
        <v>64</v>
      </c>
      <c r="C75" s="10" t="s">
        <v>71</v>
      </c>
      <c r="D75" s="10" t="s">
        <v>170</v>
      </c>
      <c r="E75" s="10"/>
      <c r="F75" s="51">
        <f>F76</f>
        <v>9206.1863199999989</v>
      </c>
    </row>
    <row r="76" spans="1:8" ht="27" x14ac:dyDescent="0.25">
      <c r="A76" s="64" t="s">
        <v>0</v>
      </c>
      <c r="B76" s="7" t="s">
        <v>64</v>
      </c>
      <c r="C76" s="7" t="s">
        <v>71</v>
      </c>
      <c r="D76" s="7" t="s">
        <v>171</v>
      </c>
      <c r="E76" s="7"/>
      <c r="F76" s="42">
        <f>F77</f>
        <v>9206.1863199999989</v>
      </c>
    </row>
    <row r="77" spans="1:8" s="39" customFormat="1" ht="25.5" x14ac:dyDescent="0.2">
      <c r="A77" s="29" t="s">
        <v>173</v>
      </c>
      <c r="B77" s="4" t="s">
        <v>64</v>
      </c>
      <c r="C77" s="4" t="s">
        <v>71</v>
      </c>
      <c r="D77" s="4" t="s">
        <v>172</v>
      </c>
      <c r="E77" s="4"/>
      <c r="F77" s="5">
        <f>F78</f>
        <v>9206.1863199999989</v>
      </c>
    </row>
    <row r="78" spans="1:8" s="40" customFormat="1" ht="25.5" x14ac:dyDescent="0.2">
      <c r="A78" s="27" t="s">
        <v>139</v>
      </c>
      <c r="B78" s="4" t="s">
        <v>64</v>
      </c>
      <c r="C78" s="4" t="s">
        <v>71</v>
      </c>
      <c r="D78" s="4" t="s">
        <v>169</v>
      </c>
      <c r="E78" s="7"/>
      <c r="F78" s="5">
        <f>SUM(F79:F83)</f>
        <v>9206.1863199999989</v>
      </c>
    </row>
    <row r="79" spans="1:8" s="39" customFormat="1" ht="25.5" x14ac:dyDescent="0.2">
      <c r="A79" s="13" t="s">
        <v>174</v>
      </c>
      <c r="B79" s="6" t="s">
        <v>64</v>
      </c>
      <c r="C79" s="6" t="s">
        <v>71</v>
      </c>
      <c r="D79" s="6" t="s">
        <v>169</v>
      </c>
      <c r="E79" s="6" t="s">
        <v>112</v>
      </c>
      <c r="F79" s="19">
        <v>5452.94632</v>
      </c>
    </row>
    <row r="80" spans="1:8" s="39" customFormat="1" ht="25.5" x14ac:dyDescent="0.2">
      <c r="A80" s="13" t="s">
        <v>454</v>
      </c>
      <c r="B80" s="6" t="s">
        <v>64</v>
      </c>
      <c r="C80" s="6" t="s">
        <v>71</v>
      </c>
      <c r="D80" s="6" t="s">
        <v>169</v>
      </c>
      <c r="E80" s="6" t="s">
        <v>453</v>
      </c>
      <c r="F80" s="19">
        <v>153.24</v>
      </c>
    </row>
    <row r="81" spans="1:6" s="39" customFormat="1" ht="38.25" x14ac:dyDescent="0.2">
      <c r="A81" s="13" t="s">
        <v>175</v>
      </c>
      <c r="B81" s="6" t="s">
        <v>64</v>
      </c>
      <c r="C81" s="6" t="s">
        <v>71</v>
      </c>
      <c r="D81" s="6" t="s">
        <v>169</v>
      </c>
      <c r="E81" s="6" t="s">
        <v>168</v>
      </c>
      <c r="F81" s="19">
        <v>1648</v>
      </c>
    </row>
    <row r="82" spans="1:6" s="39" customFormat="1" ht="25.5" x14ac:dyDescent="0.2">
      <c r="A82" s="13" t="s">
        <v>113</v>
      </c>
      <c r="B82" s="6" t="s">
        <v>64</v>
      </c>
      <c r="C82" s="6" t="s">
        <v>71</v>
      </c>
      <c r="D82" s="6" t="s">
        <v>169</v>
      </c>
      <c r="E82" s="6" t="s">
        <v>114</v>
      </c>
      <c r="F82" s="19">
        <v>1480.2</v>
      </c>
    </row>
    <row r="83" spans="1:6" s="39" customFormat="1" ht="25.5" x14ac:dyDescent="0.2">
      <c r="A83" s="13" t="s">
        <v>115</v>
      </c>
      <c r="B83" s="6" t="s">
        <v>64</v>
      </c>
      <c r="C83" s="6" t="s">
        <v>71</v>
      </c>
      <c r="D83" s="6" t="s">
        <v>169</v>
      </c>
      <c r="E83" s="6" t="s">
        <v>116</v>
      </c>
      <c r="F83" s="19">
        <v>471.8</v>
      </c>
    </row>
    <row r="84" spans="1:6" s="39" customFormat="1" x14ac:dyDescent="0.2">
      <c r="A84" s="37" t="s">
        <v>155</v>
      </c>
      <c r="B84" s="10" t="s">
        <v>64</v>
      </c>
      <c r="C84" s="10" t="s">
        <v>71</v>
      </c>
      <c r="D84" s="10" t="s">
        <v>176</v>
      </c>
      <c r="E84" s="10"/>
      <c r="F84" s="51">
        <f>F85+F89</f>
        <v>3683.0875999999998</v>
      </c>
    </row>
    <row r="85" spans="1:6" ht="45.75" customHeight="1" x14ac:dyDescent="0.2">
      <c r="A85" s="16" t="s">
        <v>152</v>
      </c>
      <c r="B85" s="4" t="s">
        <v>64</v>
      </c>
      <c r="C85" s="4" t="s">
        <v>71</v>
      </c>
      <c r="D85" s="4" t="s">
        <v>177</v>
      </c>
      <c r="E85" s="4"/>
      <c r="F85" s="5">
        <f>SUM(F86:F88)</f>
        <v>3610.6</v>
      </c>
    </row>
    <row r="86" spans="1:6" s="39" customFormat="1" x14ac:dyDescent="0.2">
      <c r="A86" s="14" t="s">
        <v>270</v>
      </c>
      <c r="B86" s="6" t="s">
        <v>64</v>
      </c>
      <c r="C86" s="6" t="s">
        <v>71</v>
      </c>
      <c r="D86" s="6" t="s">
        <v>177</v>
      </c>
      <c r="E86" s="6" t="s">
        <v>143</v>
      </c>
      <c r="F86" s="82">
        <v>2690.6</v>
      </c>
    </row>
    <row r="87" spans="1:6" s="39" customFormat="1" ht="38.25" x14ac:dyDescent="0.2">
      <c r="A87" s="14" t="s">
        <v>272</v>
      </c>
      <c r="B87" s="6" t="s">
        <v>64</v>
      </c>
      <c r="C87" s="6" t="s">
        <v>71</v>
      </c>
      <c r="D87" s="6" t="s">
        <v>177</v>
      </c>
      <c r="E87" s="6" t="s">
        <v>195</v>
      </c>
      <c r="F87" s="82">
        <v>815</v>
      </c>
    </row>
    <row r="88" spans="1:6" s="39" customFormat="1" ht="25.5" x14ac:dyDescent="0.2">
      <c r="A88" s="13" t="s">
        <v>115</v>
      </c>
      <c r="B88" s="6" t="s">
        <v>64</v>
      </c>
      <c r="C88" s="6" t="s">
        <v>71</v>
      </c>
      <c r="D88" s="6" t="s">
        <v>177</v>
      </c>
      <c r="E88" s="6" t="s">
        <v>116</v>
      </c>
      <c r="F88" s="82">
        <v>105</v>
      </c>
    </row>
    <row r="89" spans="1:6" s="39" customFormat="1" ht="25.5" x14ac:dyDescent="0.2">
      <c r="A89" s="27" t="s">
        <v>616</v>
      </c>
      <c r="B89" s="4" t="s">
        <v>64</v>
      </c>
      <c r="C89" s="4" t="s">
        <v>71</v>
      </c>
      <c r="D89" s="4" t="s">
        <v>617</v>
      </c>
      <c r="E89" s="4"/>
      <c r="F89" s="5">
        <f>F90</f>
        <v>72.4876</v>
      </c>
    </row>
    <row r="90" spans="1:6" s="39" customFormat="1" ht="25.5" x14ac:dyDescent="0.2">
      <c r="A90" s="13" t="s">
        <v>174</v>
      </c>
      <c r="B90" s="6" t="s">
        <v>64</v>
      </c>
      <c r="C90" s="6" t="s">
        <v>71</v>
      </c>
      <c r="D90" s="6" t="s">
        <v>617</v>
      </c>
      <c r="E90" s="6" t="s">
        <v>112</v>
      </c>
      <c r="F90" s="82">
        <v>72.4876</v>
      </c>
    </row>
    <row r="91" spans="1:6" x14ac:dyDescent="0.2">
      <c r="A91" s="22" t="s">
        <v>56</v>
      </c>
      <c r="B91" s="8" t="s">
        <v>64</v>
      </c>
      <c r="C91" s="8" t="s">
        <v>83</v>
      </c>
      <c r="D91" s="8"/>
      <c r="E91" s="8"/>
      <c r="F91" s="50">
        <f>F93</f>
        <v>30</v>
      </c>
    </row>
    <row r="92" spans="1:6" x14ac:dyDescent="0.2">
      <c r="A92" s="17" t="s">
        <v>155</v>
      </c>
      <c r="B92" s="10" t="s">
        <v>64</v>
      </c>
      <c r="C92" s="10" t="s">
        <v>83</v>
      </c>
      <c r="D92" s="10" t="s">
        <v>176</v>
      </c>
      <c r="E92" s="10"/>
      <c r="F92" s="51">
        <f>F93</f>
        <v>30</v>
      </c>
    </row>
    <row r="93" spans="1:6" s="39" customFormat="1" x14ac:dyDescent="0.2">
      <c r="A93" s="23" t="s">
        <v>89</v>
      </c>
      <c r="B93" s="4" t="s">
        <v>64</v>
      </c>
      <c r="C93" s="4" t="s">
        <v>83</v>
      </c>
      <c r="D93" s="4" t="s">
        <v>188</v>
      </c>
      <c r="E93" s="4"/>
      <c r="F93" s="5">
        <f>F94</f>
        <v>30</v>
      </c>
    </row>
    <row r="94" spans="1:6" x14ac:dyDescent="0.2">
      <c r="A94" s="34" t="s">
        <v>117</v>
      </c>
      <c r="B94" s="6" t="s">
        <v>64</v>
      </c>
      <c r="C94" s="6" t="s">
        <v>83</v>
      </c>
      <c r="D94" s="6" t="s">
        <v>188</v>
      </c>
      <c r="E94" s="6" t="s">
        <v>119</v>
      </c>
      <c r="F94" s="19">
        <v>30</v>
      </c>
    </row>
    <row r="95" spans="1:6" x14ac:dyDescent="0.2">
      <c r="A95" s="22" t="s">
        <v>111</v>
      </c>
      <c r="B95" s="8" t="s">
        <v>64</v>
      </c>
      <c r="C95" s="8" t="s">
        <v>98</v>
      </c>
      <c r="D95" s="8"/>
      <c r="E95" s="8"/>
      <c r="F95" s="50">
        <f>F96+F119+F136+F141+F145+F153+F115+F149</f>
        <v>85120.291929999992</v>
      </c>
    </row>
    <row r="96" spans="1:6" ht="25.5" x14ac:dyDescent="0.2">
      <c r="A96" s="62" t="s">
        <v>641</v>
      </c>
      <c r="B96" s="10" t="s">
        <v>64</v>
      </c>
      <c r="C96" s="10" t="s">
        <v>98</v>
      </c>
      <c r="D96" s="10" t="s">
        <v>293</v>
      </c>
      <c r="E96" s="10"/>
      <c r="F96" s="51">
        <f>F97+F100+F111+F104+F108</f>
        <v>1229.0999999999999</v>
      </c>
    </row>
    <row r="97" spans="1:6" s="40" customFormat="1" ht="38.25" x14ac:dyDescent="0.2">
      <c r="A97" s="21" t="s">
        <v>350</v>
      </c>
      <c r="B97" s="4" t="s">
        <v>64</v>
      </c>
      <c r="C97" s="4" t="s">
        <v>98</v>
      </c>
      <c r="D97" s="4" t="s">
        <v>308</v>
      </c>
      <c r="E97" s="4"/>
      <c r="F97" s="5">
        <f>F98</f>
        <v>30</v>
      </c>
    </row>
    <row r="98" spans="1:6" s="39" customFormat="1" ht="25.5" x14ac:dyDescent="0.2">
      <c r="A98" s="15" t="s">
        <v>164</v>
      </c>
      <c r="B98" s="4" t="s">
        <v>64</v>
      </c>
      <c r="C98" s="4" t="s">
        <v>98</v>
      </c>
      <c r="D98" s="4" t="s">
        <v>305</v>
      </c>
      <c r="E98" s="7"/>
      <c r="F98" s="5">
        <f>F99</f>
        <v>30</v>
      </c>
    </row>
    <row r="99" spans="1:6" ht="25.5" x14ac:dyDescent="0.2">
      <c r="A99" s="14" t="s">
        <v>150</v>
      </c>
      <c r="B99" s="6" t="s">
        <v>64</v>
      </c>
      <c r="C99" s="6" t="s">
        <v>98</v>
      </c>
      <c r="D99" s="6" t="s">
        <v>305</v>
      </c>
      <c r="E99" s="6" t="s">
        <v>116</v>
      </c>
      <c r="F99" s="19">
        <v>30</v>
      </c>
    </row>
    <row r="100" spans="1:6" ht="25.5" x14ac:dyDescent="0.2">
      <c r="A100" s="21" t="s">
        <v>351</v>
      </c>
      <c r="B100" s="4" t="s">
        <v>64</v>
      </c>
      <c r="C100" s="4" t="s">
        <v>98</v>
      </c>
      <c r="D100" s="4" t="s">
        <v>352</v>
      </c>
      <c r="E100" s="4"/>
      <c r="F100" s="5">
        <f>F101</f>
        <v>267.60000000000002</v>
      </c>
    </row>
    <row r="101" spans="1:6" s="39" customFormat="1" ht="38.25" x14ac:dyDescent="0.2">
      <c r="A101" s="23" t="s">
        <v>294</v>
      </c>
      <c r="B101" s="4" t="s">
        <v>64</v>
      </c>
      <c r="C101" s="4" t="s">
        <v>98</v>
      </c>
      <c r="D101" s="4" t="s">
        <v>34</v>
      </c>
      <c r="E101" s="4"/>
      <c r="F101" s="92">
        <f>SUM(F102:F103)</f>
        <v>267.60000000000002</v>
      </c>
    </row>
    <row r="102" spans="1:6" ht="25.5" x14ac:dyDescent="0.2">
      <c r="A102" s="14" t="s">
        <v>150</v>
      </c>
      <c r="B102" s="6" t="s">
        <v>64</v>
      </c>
      <c r="C102" s="6" t="s">
        <v>98</v>
      </c>
      <c r="D102" s="6" t="s">
        <v>34</v>
      </c>
      <c r="E102" s="6" t="s">
        <v>116</v>
      </c>
      <c r="F102" s="82">
        <v>125.4</v>
      </c>
    </row>
    <row r="103" spans="1:6" x14ac:dyDescent="0.2">
      <c r="A103" s="24" t="s">
        <v>167</v>
      </c>
      <c r="B103" s="6" t="s">
        <v>64</v>
      </c>
      <c r="C103" s="6" t="s">
        <v>98</v>
      </c>
      <c r="D103" s="6" t="s">
        <v>34</v>
      </c>
      <c r="E103" s="6" t="s">
        <v>120</v>
      </c>
      <c r="F103" s="82">
        <v>142.19999999999999</v>
      </c>
    </row>
    <row r="104" spans="1:6" s="40" customFormat="1" ht="38.25" x14ac:dyDescent="0.2">
      <c r="A104" s="65" t="s">
        <v>573</v>
      </c>
      <c r="B104" s="4" t="s">
        <v>64</v>
      </c>
      <c r="C104" s="4" t="s">
        <v>98</v>
      </c>
      <c r="D104" s="4" t="s">
        <v>569</v>
      </c>
      <c r="E104" s="4"/>
      <c r="F104" s="5">
        <f>F105</f>
        <v>650</v>
      </c>
    </row>
    <row r="105" spans="1:6" s="40" customFormat="1" ht="25.5" x14ac:dyDescent="0.2">
      <c r="A105" s="15" t="s">
        <v>164</v>
      </c>
      <c r="B105" s="4" t="s">
        <v>64</v>
      </c>
      <c r="C105" s="4" t="s">
        <v>98</v>
      </c>
      <c r="D105" s="4" t="s">
        <v>570</v>
      </c>
      <c r="E105" s="7"/>
      <c r="F105" s="5">
        <f>F106+F107</f>
        <v>650</v>
      </c>
    </row>
    <row r="106" spans="1:6" s="40" customFormat="1" ht="25.5" x14ac:dyDescent="0.2">
      <c r="A106" s="14" t="s">
        <v>150</v>
      </c>
      <c r="B106" s="6" t="s">
        <v>64</v>
      </c>
      <c r="C106" s="6" t="s">
        <v>98</v>
      </c>
      <c r="D106" s="6" t="s">
        <v>570</v>
      </c>
      <c r="E106" s="6" t="s">
        <v>116</v>
      </c>
      <c r="F106" s="19">
        <v>50</v>
      </c>
    </row>
    <row r="107" spans="1:6" x14ac:dyDescent="0.2">
      <c r="A107" s="24" t="s">
        <v>167</v>
      </c>
      <c r="B107" s="6" t="s">
        <v>64</v>
      </c>
      <c r="C107" s="6" t="s">
        <v>98</v>
      </c>
      <c r="D107" s="6" t="s">
        <v>570</v>
      </c>
      <c r="E107" s="6" t="s">
        <v>120</v>
      </c>
      <c r="F107" s="82">
        <v>600</v>
      </c>
    </row>
    <row r="108" spans="1:6" s="40" customFormat="1" ht="38.25" x14ac:dyDescent="0.2">
      <c r="A108" s="65" t="s">
        <v>574</v>
      </c>
      <c r="B108" s="4" t="s">
        <v>64</v>
      </c>
      <c r="C108" s="4" t="s">
        <v>98</v>
      </c>
      <c r="D108" s="4" t="s">
        <v>571</v>
      </c>
      <c r="E108" s="4"/>
      <c r="F108" s="5">
        <f>F109</f>
        <v>250</v>
      </c>
    </row>
    <row r="109" spans="1:6" s="40" customFormat="1" ht="25.5" x14ac:dyDescent="0.2">
      <c r="A109" s="15" t="s">
        <v>164</v>
      </c>
      <c r="B109" s="4" t="s">
        <v>64</v>
      </c>
      <c r="C109" s="4" t="s">
        <v>98</v>
      </c>
      <c r="D109" s="4" t="s">
        <v>572</v>
      </c>
      <c r="E109" s="7"/>
      <c r="F109" s="5">
        <f>F110</f>
        <v>250</v>
      </c>
    </row>
    <row r="110" spans="1:6" s="40" customFormat="1" ht="25.5" x14ac:dyDescent="0.2">
      <c r="A110" s="14" t="s">
        <v>150</v>
      </c>
      <c r="B110" s="6" t="s">
        <v>64</v>
      </c>
      <c r="C110" s="6" t="s">
        <v>98</v>
      </c>
      <c r="D110" s="6" t="s">
        <v>572</v>
      </c>
      <c r="E110" s="6" t="s">
        <v>116</v>
      </c>
      <c r="F110" s="19">
        <v>250</v>
      </c>
    </row>
    <row r="111" spans="1:6" s="40" customFormat="1" ht="38.25" x14ac:dyDescent="0.2">
      <c r="A111" s="65" t="s">
        <v>16</v>
      </c>
      <c r="B111" s="4" t="s">
        <v>64</v>
      </c>
      <c r="C111" s="4" t="s">
        <v>98</v>
      </c>
      <c r="D111" s="4" t="s">
        <v>17</v>
      </c>
      <c r="E111" s="4"/>
      <c r="F111" s="5">
        <f>F112</f>
        <v>31.5</v>
      </c>
    </row>
    <row r="112" spans="1:6" s="40" customFormat="1" ht="25.5" x14ac:dyDescent="0.2">
      <c r="A112" s="15" t="s">
        <v>164</v>
      </c>
      <c r="B112" s="4" t="s">
        <v>64</v>
      </c>
      <c r="C112" s="4" t="s">
        <v>98</v>
      </c>
      <c r="D112" s="4" t="s">
        <v>18</v>
      </c>
      <c r="E112" s="7"/>
      <c r="F112" s="5">
        <f>F113+F114</f>
        <v>31.5</v>
      </c>
    </row>
    <row r="113" spans="1:6" s="40" customFormat="1" ht="25.5" x14ac:dyDescent="0.2">
      <c r="A113" s="14" t="s">
        <v>150</v>
      </c>
      <c r="B113" s="6" t="s">
        <v>64</v>
      </c>
      <c r="C113" s="6" t="s">
        <v>98</v>
      </c>
      <c r="D113" s="6" t="s">
        <v>18</v>
      </c>
      <c r="E113" s="6" t="s">
        <v>116</v>
      </c>
      <c r="F113" s="19">
        <v>11</v>
      </c>
    </row>
    <row r="114" spans="1:6" s="40" customFormat="1" x14ac:dyDescent="0.2">
      <c r="A114" s="61" t="s">
        <v>136</v>
      </c>
      <c r="B114" s="6" t="s">
        <v>64</v>
      </c>
      <c r="C114" s="6" t="s">
        <v>98</v>
      </c>
      <c r="D114" s="6" t="s">
        <v>18</v>
      </c>
      <c r="E114" s="6" t="s">
        <v>137</v>
      </c>
      <c r="F114" s="19">
        <v>20.5</v>
      </c>
    </row>
    <row r="115" spans="1:6" s="40" customFormat="1" ht="38.25" x14ac:dyDescent="0.2">
      <c r="A115" s="62" t="s">
        <v>643</v>
      </c>
      <c r="B115" s="10" t="s">
        <v>64</v>
      </c>
      <c r="C115" s="10" t="s">
        <v>98</v>
      </c>
      <c r="D115" s="10" t="s">
        <v>434</v>
      </c>
      <c r="E115" s="10"/>
      <c r="F115" s="51">
        <f>F116</f>
        <v>100</v>
      </c>
    </row>
    <row r="116" spans="1:6" s="40" customFormat="1" ht="38.25" x14ac:dyDescent="0.2">
      <c r="A116" s="23" t="s">
        <v>433</v>
      </c>
      <c r="B116" s="4" t="s">
        <v>64</v>
      </c>
      <c r="C116" s="4" t="s">
        <v>98</v>
      </c>
      <c r="D116" s="4" t="s">
        <v>435</v>
      </c>
      <c r="E116" s="4"/>
      <c r="F116" s="5">
        <f>F117</f>
        <v>100</v>
      </c>
    </row>
    <row r="117" spans="1:6" s="40" customFormat="1" ht="25.5" x14ac:dyDescent="0.2">
      <c r="A117" s="15" t="s">
        <v>164</v>
      </c>
      <c r="B117" s="4" t="s">
        <v>64</v>
      </c>
      <c r="C117" s="4" t="s">
        <v>98</v>
      </c>
      <c r="D117" s="4" t="s">
        <v>436</v>
      </c>
      <c r="E117" s="4"/>
      <c r="F117" s="5">
        <f>F118</f>
        <v>100</v>
      </c>
    </row>
    <row r="118" spans="1:6" s="40" customFormat="1" ht="25.5" x14ac:dyDescent="0.2">
      <c r="A118" s="14" t="s">
        <v>150</v>
      </c>
      <c r="B118" s="6" t="s">
        <v>64</v>
      </c>
      <c r="C118" s="6" t="s">
        <v>98</v>
      </c>
      <c r="D118" s="6" t="s">
        <v>436</v>
      </c>
      <c r="E118" s="6" t="s">
        <v>116</v>
      </c>
      <c r="F118" s="19">
        <v>100</v>
      </c>
    </row>
    <row r="119" spans="1:6" s="39" customFormat="1" ht="51" x14ac:dyDescent="0.2">
      <c r="A119" s="38" t="s">
        <v>644</v>
      </c>
      <c r="B119" s="10" t="s">
        <v>64</v>
      </c>
      <c r="C119" s="10" t="s">
        <v>98</v>
      </c>
      <c r="D119" s="10" t="s">
        <v>196</v>
      </c>
      <c r="E119" s="10"/>
      <c r="F119" s="51">
        <f>F120</f>
        <v>8059.9434600000004</v>
      </c>
    </row>
    <row r="120" spans="1:6" s="39" customFormat="1" ht="40.5" x14ac:dyDescent="0.25">
      <c r="A120" s="64" t="s">
        <v>1</v>
      </c>
      <c r="B120" s="7" t="s">
        <v>64</v>
      </c>
      <c r="C120" s="7" t="s">
        <v>98</v>
      </c>
      <c r="D120" s="7" t="s">
        <v>197</v>
      </c>
      <c r="E120" s="7"/>
      <c r="F120" s="42">
        <f>F121+F132</f>
        <v>8059.9434600000004</v>
      </c>
    </row>
    <row r="121" spans="1:6" s="39" customFormat="1" ht="38.25" x14ac:dyDescent="0.2">
      <c r="A121" s="29" t="s">
        <v>325</v>
      </c>
      <c r="B121" s="4" t="s">
        <v>64</v>
      </c>
      <c r="C121" s="4" t="s">
        <v>98</v>
      </c>
      <c r="D121" s="4" t="s">
        <v>41</v>
      </c>
      <c r="E121" s="4"/>
      <c r="F121" s="5">
        <f>F122+F126+F129</f>
        <v>6893.1642099999999</v>
      </c>
    </row>
    <row r="122" spans="1:6" ht="25.5" x14ac:dyDescent="0.2">
      <c r="A122" s="27" t="s">
        <v>139</v>
      </c>
      <c r="B122" s="4" t="s">
        <v>64</v>
      </c>
      <c r="C122" s="4" t="s">
        <v>98</v>
      </c>
      <c r="D122" s="4" t="s">
        <v>266</v>
      </c>
      <c r="E122" s="7"/>
      <c r="F122" s="5">
        <f>SUM(F123:F125)</f>
        <v>4089.0943900000002</v>
      </c>
    </row>
    <row r="123" spans="1:6" ht="25.5" x14ac:dyDescent="0.2">
      <c r="A123" s="13" t="s">
        <v>174</v>
      </c>
      <c r="B123" s="6" t="s">
        <v>64</v>
      </c>
      <c r="C123" s="6" t="s">
        <v>98</v>
      </c>
      <c r="D123" s="6" t="s">
        <v>266</v>
      </c>
      <c r="E123" s="6" t="s">
        <v>112</v>
      </c>
      <c r="F123" s="19">
        <v>3186.6943900000001</v>
      </c>
    </row>
    <row r="124" spans="1:6" ht="25.5" x14ac:dyDescent="0.2">
      <c r="A124" s="13" t="s">
        <v>454</v>
      </c>
      <c r="B124" s="6" t="s">
        <v>64</v>
      </c>
      <c r="C124" s="6" t="s">
        <v>98</v>
      </c>
      <c r="D124" s="6" t="s">
        <v>266</v>
      </c>
      <c r="E124" s="6" t="s">
        <v>453</v>
      </c>
      <c r="F124" s="19">
        <v>12.6</v>
      </c>
    </row>
    <row r="125" spans="1:6" s="39" customFormat="1" ht="38.25" x14ac:dyDescent="0.2">
      <c r="A125" s="13" t="s">
        <v>175</v>
      </c>
      <c r="B125" s="6" t="s">
        <v>64</v>
      </c>
      <c r="C125" s="6" t="s">
        <v>98</v>
      </c>
      <c r="D125" s="6" t="s">
        <v>266</v>
      </c>
      <c r="E125" s="6" t="s">
        <v>168</v>
      </c>
      <c r="F125" s="19">
        <v>889.8</v>
      </c>
    </row>
    <row r="126" spans="1:6" x14ac:dyDescent="0.2">
      <c r="A126" s="38" t="s">
        <v>317</v>
      </c>
      <c r="B126" s="10" t="s">
        <v>64</v>
      </c>
      <c r="C126" s="10" t="s">
        <v>98</v>
      </c>
      <c r="D126" s="10" t="s">
        <v>40</v>
      </c>
      <c r="E126" s="10"/>
      <c r="F126" s="51">
        <f>SUM(F127:F128)</f>
        <v>354.20799999999997</v>
      </c>
    </row>
    <row r="127" spans="1:6" ht="25.5" x14ac:dyDescent="0.2">
      <c r="A127" s="13" t="s">
        <v>113</v>
      </c>
      <c r="B127" s="6" t="s">
        <v>64</v>
      </c>
      <c r="C127" s="6" t="s">
        <v>98</v>
      </c>
      <c r="D127" s="6" t="s">
        <v>409</v>
      </c>
      <c r="E127" s="6" t="s">
        <v>114</v>
      </c>
      <c r="F127" s="19">
        <v>289.69299999999998</v>
      </c>
    </row>
    <row r="128" spans="1:6" ht="25.5" x14ac:dyDescent="0.2">
      <c r="A128" s="13" t="s">
        <v>115</v>
      </c>
      <c r="B128" s="6" t="s">
        <v>64</v>
      </c>
      <c r="C128" s="6" t="s">
        <v>98</v>
      </c>
      <c r="D128" s="6" t="s">
        <v>409</v>
      </c>
      <c r="E128" s="6" t="s">
        <v>116</v>
      </c>
      <c r="F128" s="19">
        <v>64.515000000000001</v>
      </c>
    </row>
    <row r="129" spans="1:6" ht="51" x14ac:dyDescent="0.2">
      <c r="A129" s="16" t="s">
        <v>615</v>
      </c>
      <c r="B129" s="4" t="s">
        <v>64</v>
      </c>
      <c r="C129" s="4" t="s">
        <v>98</v>
      </c>
      <c r="D129" s="4" t="s">
        <v>619</v>
      </c>
      <c r="E129" s="4"/>
      <c r="F129" s="92">
        <f>SUM(F130:F131)</f>
        <v>2449.8618200000001</v>
      </c>
    </row>
    <row r="130" spans="1:6" ht="25.5" x14ac:dyDescent="0.2">
      <c r="A130" s="13" t="s">
        <v>174</v>
      </c>
      <c r="B130" s="6" t="s">
        <v>64</v>
      </c>
      <c r="C130" s="6" t="s">
        <v>98</v>
      </c>
      <c r="D130" s="6" t="s">
        <v>619</v>
      </c>
      <c r="E130" s="6" t="s">
        <v>112</v>
      </c>
      <c r="F130" s="82">
        <v>1882.0891799999999</v>
      </c>
    </row>
    <row r="131" spans="1:6" ht="38.25" x14ac:dyDescent="0.2">
      <c r="A131" s="13" t="s">
        <v>175</v>
      </c>
      <c r="B131" s="6" t="s">
        <v>64</v>
      </c>
      <c r="C131" s="6" t="s">
        <v>98</v>
      </c>
      <c r="D131" s="6" t="s">
        <v>619</v>
      </c>
      <c r="E131" s="6" t="s">
        <v>168</v>
      </c>
      <c r="F131" s="82">
        <v>567.77264000000002</v>
      </c>
    </row>
    <row r="132" spans="1:6" ht="38.25" x14ac:dyDescent="0.2">
      <c r="A132" s="29" t="s">
        <v>326</v>
      </c>
      <c r="B132" s="4" t="s">
        <v>64</v>
      </c>
      <c r="C132" s="4" t="s">
        <v>98</v>
      </c>
      <c r="D132" s="4" t="s">
        <v>36</v>
      </c>
      <c r="E132" s="4"/>
      <c r="F132" s="5">
        <f>F133</f>
        <v>1166.77925</v>
      </c>
    </row>
    <row r="133" spans="1:6" ht="38.25" x14ac:dyDescent="0.2">
      <c r="A133" s="15" t="s">
        <v>205</v>
      </c>
      <c r="B133" s="4" t="s">
        <v>64</v>
      </c>
      <c r="C133" s="4" t="s">
        <v>98</v>
      </c>
      <c r="D133" s="4" t="s">
        <v>267</v>
      </c>
      <c r="E133" s="4"/>
      <c r="F133" s="5">
        <f>F135+F134</f>
        <v>1166.77925</v>
      </c>
    </row>
    <row r="134" spans="1:6" ht="25.5" x14ac:dyDescent="0.2">
      <c r="A134" s="34" t="s">
        <v>33</v>
      </c>
      <c r="B134" s="6" t="s">
        <v>64</v>
      </c>
      <c r="C134" s="6" t="s">
        <v>98</v>
      </c>
      <c r="D134" s="6" t="s">
        <v>267</v>
      </c>
      <c r="E134" s="6" t="s">
        <v>32</v>
      </c>
      <c r="F134" s="19">
        <v>225.66</v>
      </c>
    </row>
    <row r="135" spans="1:6" ht="25.5" x14ac:dyDescent="0.2">
      <c r="A135" s="13" t="s">
        <v>115</v>
      </c>
      <c r="B135" s="6" t="s">
        <v>64</v>
      </c>
      <c r="C135" s="6" t="s">
        <v>98</v>
      </c>
      <c r="D135" s="6" t="s">
        <v>267</v>
      </c>
      <c r="E135" s="6" t="s">
        <v>116</v>
      </c>
      <c r="F135" s="19">
        <v>941.11924999999997</v>
      </c>
    </row>
    <row r="136" spans="1:6" ht="38.25" x14ac:dyDescent="0.2">
      <c r="A136" s="62" t="s">
        <v>645</v>
      </c>
      <c r="B136" s="10" t="s">
        <v>64</v>
      </c>
      <c r="C136" s="10" t="s">
        <v>98</v>
      </c>
      <c r="D136" s="10" t="s">
        <v>198</v>
      </c>
      <c r="E136" s="10"/>
      <c r="F136" s="51">
        <f>F137</f>
        <v>135</v>
      </c>
    </row>
    <row r="137" spans="1:6" ht="38.25" x14ac:dyDescent="0.2">
      <c r="A137" s="23" t="s">
        <v>35</v>
      </c>
      <c r="B137" s="4" t="s">
        <v>64</v>
      </c>
      <c r="C137" s="4" t="s">
        <v>98</v>
      </c>
      <c r="D137" s="4" t="s">
        <v>306</v>
      </c>
      <c r="E137" s="4"/>
      <c r="F137" s="5">
        <f>F138</f>
        <v>135</v>
      </c>
    </row>
    <row r="138" spans="1:6" s="39" customFormat="1" ht="25.5" x14ac:dyDescent="0.2">
      <c r="A138" s="15" t="s">
        <v>164</v>
      </c>
      <c r="B138" s="4" t="s">
        <v>64</v>
      </c>
      <c r="C138" s="4" t="s">
        <v>98</v>
      </c>
      <c r="D138" s="4" t="s">
        <v>307</v>
      </c>
      <c r="E138" s="7"/>
      <c r="F138" s="5">
        <f>SUM(F139:F140)</f>
        <v>135</v>
      </c>
    </row>
    <row r="139" spans="1:6" ht="25.5" x14ac:dyDescent="0.2">
      <c r="A139" s="18" t="s">
        <v>164</v>
      </c>
      <c r="B139" s="6" t="s">
        <v>64</v>
      </c>
      <c r="C139" s="6" t="s">
        <v>98</v>
      </c>
      <c r="D139" s="6" t="s">
        <v>307</v>
      </c>
      <c r="E139" s="6" t="s">
        <v>116</v>
      </c>
      <c r="F139" s="19">
        <v>125</v>
      </c>
    </row>
    <row r="140" spans="1:6" x14ac:dyDescent="0.2">
      <c r="A140" s="67" t="s">
        <v>320</v>
      </c>
      <c r="B140" s="6" t="s">
        <v>64</v>
      </c>
      <c r="C140" s="6" t="s">
        <v>98</v>
      </c>
      <c r="D140" s="6" t="s">
        <v>307</v>
      </c>
      <c r="E140" s="6" t="s">
        <v>319</v>
      </c>
      <c r="F140" s="19">
        <v>10</v>
      </c>
    </row>
    <row r="141" spans="1:6" ht="27.75" customHeight="1" x14ac:dyDescent="0.2">
      <c r="A141" s="62" t="s">
        <v>646</v>
      </c>
      <c r="B141" s="10" t="s">
        <v>64</v>
      </c>
      <c r="C141" s="10" t="s">
        <v>98</v>
      </c>
      <c r="D141" s="10" t="s">
        <v>29</v>
      </c>
      <c r="E141" s="10"/>
      <c r="F141" s="51">
        <f>F142</f>
        <v>180</v>
      </c>
    </row>
    <row r="142" spans="1:6" ht="25.5" x14ac:dyDescent="0.2">
      <c r="A142" s="23" t="s">
        <v>31</v>
      </c>
      <c r="B142" s="4" t="s">
        <v>64</v>
      </c>
      <c r="C142" s="4" t="s">
        <v>98</v>
      </c>
      <c r="D142" s="4" t="s">
        <v>30</v>
      </c>
      <c r="E142" s="4"/>
      <c r="F142" s="5">
        <f>F143</f>
        <v>180</v>
      </c>
    </row>
    <row r="143" spans="1:6" s="39" customFormat="1" ht="25.5" x14ac:dyDescent="0.2">
      <c r="A143" s="15" t="s">
        <v>164</v>
      </c>
      <c r="B143" s="4" t="s">
        <v>64</v>
      </c>
      <c r="C143" s="4" t="s">
        <v>98</v>
      </c>
      <c r="D143" s="4" t="s">
        <v>44</v>
      </c>
      <c r="E143" s="4"/>
      <c r="F143" s="5">
        <f>F144</f>
        <v>180</v>
      </c>
    </row>
    <row r="144" spans="1:6" x14ac:dyDescent="0.2">
      <c r="A144" s="24" t="s">
        <v>167</v>
      </c>
      <c r="B144" s="6" t="s">
        <v>64</v>
      </c>
      <c r="C144" s="6" t="s">
        <v>98</v>
      </c>
      <c r="D144" s="6" t="s">
        <v>44</v>
      </c>
      <c r="E144" s="6" t="s">
        <v>120</v>
      </c>
      <c r="F144" s="19">
        <v>180</v>
      </c>
    </row>
    <row r="145" spans="1:6" ht="38.25" x14ac:dyDescent="0.2">
      <c r="A145" s="62" t="s">
        <v>647</v>
      </c>
      <c r="B145" s="10" t="s">
        <v>64</v>
      </c>
      <c r="C145" s="10" t="s">
        <v>98</v>
      </c>
      <c r="D145" s="10" t="s">
        <v>358</v>
      </c>
      <c r="E145" s="10"/>
      <c r="F145" s="51">
        <f>F146</f>
        <v>250</v>
      </c>
    </row>
    <row r="146" spans="1:6" ht="25.5" x14ac:dyDescent="0.2">
      <c r="A146" s="73" t="s">
        <v>376</v>
      </c>
      <c r="B146" s="4" t="s">
        <v>64</v>
      </c>
      <c r="C146" s="4" t="s">
        <v>98</v>
      </c>
      <c r="D146" s="4" t="s">
        <v>359</v>
      </c>
      <c r="E146" s="4"/>
      <c r="F146" s="5">
        <f>F147</f>
        <v>250</v>
      </c>
    </row>
    <row r="147" spans="1:6" s="39" customFormat="1" ht="25.5" x14ac:dyDescent="0.2">
      <c r="A147" s="15" t="s">
        <v>164</v>
      </c>
      <c r="B147" s="4" t="s">
        <v>64</v>
      </c>
      <c r="C147" s="4" t="s">
        <v>98</v>
      </c>
      <c r="D147" s="4" t="s">
        <v>360</v>
      </c>
      <c r="E147" s="4"/>
      <c r="F147" s="5">
        <f>F148</f>
        <v>250</v>
      </c>
    </row>
    <row r="148" spans="1:6" ht="25.5" x14ac:dyDescent="0.2">
      <c r="A148" s="34" t="s">
        <v>115</v>
      </c>
      <c r="B148" s="6" t="s">
        <v>64</v>
      </c>
      <c r="C148" s="6" t="s">
        <v>98</v>
      </c>
      <c r="D148" s="6" t="s">
        <v>360</v>
      </c>
      <c r="E148" s="6" t="s">
        <v>116</v>
      </c>
      <c r="F148" s="19">
        <v>250</v>
      </c>
    </row>
    <row r="149" spans="1:6" ht="38.25" x14ac:dyDescent="0.2">
      <c r="A149" s="62" t="s">
        <v>531</v>
      </c>
      <c r="B149" s="10" t="s">
        <v>64</v>
      </c>
      <c r="C149" s="10" t="s">
        <v>98</v>
      </c>
      <c r="D149" s="10" t="s">
        <v>528</v>
      </c>
      <c r="E149" s="10"/>
      <c r="F149" s="51">
        <f>F150</f>
        <v>653.923</v>
      </c>
    </row>
    <row r="150" spans="1:6" ht="25.5" x14ac:dyDescent="0.2">
      <c r="A150" s="73" t="s">
        <v>532</v>
      </c>
      <c r="B150" s="4" t="s">
        <v>64</v>
      </c>
      <c r="C150" s="4" t="s">
        <v>98</v>
      </c>
      <c r="D150" s="4" t="s">
        <v>529</v>
      </c>
      <c r="E150" s="4"/>
      <c r="F150" s="5">
        <f>F151</f>
        <v>653.923</v>
      </c>
    </row>
    <row r="151" spans="1:6" s="39" customFormat="1" ht="25.5" x14ac:dyDescent="0.2">
      <c r="A151" s="15" t="s">
        <v>164</v>
      </c>
      <c r="B151" s="4" t="s">
        <v>64</v>
      </c>
      <c r="C151" s="4" t="s">
        <v>98</v>
      </c>
      <c r="D151" s="4" t="s">
        <v>530</v>
      </c>
      <c r="E151" s="4"/>
      <c r="F151" s="5">
        <f>F152</f>
        <v>653.923</v>
      </c>
    </row>
    <row r="152" spans="1:6" ht="25.5" x14ac:dyDescent="0.2">
      <c r="A152" s="34" t="s">
        <v>115</v>
      </c>
      <c r="B152" s="6" t="s">
        <v>64</v>
      </c>
      <c r="C152" s="6" t="s">
        <v>98</v>
      </c>
      <c r="D152" s="6" t="s">
        <v>530</v>
      </c>
      <c r="E152" s="6" t="s">
        <v>116</v>
      </c>
      <c r="F152" s="19">
        <v>653.923</v>
      </c>
    </row>
    <row r="153" spans="1:6" x14ac:dyDescent="0.2">
      <c r="A153" s="17" t="s">
        <v>155</v>
      </c>
      <c r="B153" s="10" t="s">
        <v>64</v>
      </c>
      <c r="C153" s="10" t="s">
        <v>98</v>
      </c>
      <c r="D153" s="10" t="s">
        <v>176</v>
      </c>
      <c r="E153" s="10"/>
      <c r="F153" s="51">
        <f>F154+F165+F170+F176+F190+F192+F204+F163+F185+F202+F183+F157+F206+F181</f>
        <v>74512.325469999996</v>
      </c>
    </row>
    <row r="154" spans="1:6" ht="38.25" x14ac:dyDescent="0.2">
      <c r="A154" s="29" t="s">
        <v>283</v>
      </c>
      <c r="B154" s="4" t="s">
        <v>64</v>
      </c>
      <c r="C154" s="4" t="s">
        <v>98</v>
      </c>
      <c r="D154" s="4" t="s">
        <v>189</v>
      </c>
      <c r="E154" s="4"/>
      <c r="F154" s="5">
        <f>SUM(F155:F156)</f>
        <v>360.50742000000002</v>
      </c>
    </row>
    <row r="155" spans="1:6" x14ac:dyDescent="0.2">
      <c r="A155" s="36" t="s">
        <v>274</v>
      </c>
      <c r="B155" s="6" t="s">
        <v>64</v>
      </c>
      <c r="C155" s="6" t="s">
        <v>98</v>
      </c>
      <c r="D155" s="6" t="s">
        <v>189</v>
      </c>
      <c r="E155" s="6" t="s">
        <v>143</v>
      </c>
      <c r="F155" s="82">
        <v>273.35923000000003</v>
      </c>
    </row>
    <row r="156" spans="1:6" ht="38.25" x14ac:dyDescent="0.2">
      <c r="A156" s="13" t="s">
        <v>275</v>
      </c>
      <c r="B156" s="6" t="s">
        <v>64</v>
      </c>
      <c r="C156" s="6" t="s">
        <v>98</v>
      </c>
      <c r="D156" s="6" t="s">
        <v>189</v>
      </c>
      <c r="E156" s="6" t="s">
        <v>195</v>
      </c>
      <c r="F156" s="82">
        <v>87.14819</v>
      </c>
    </row>
    <row r="157" spans="1:6" ht="25.5" x14ac:dyDescent="0.2">
      <c r="A157" s="27" t="s">
        <v>616</v>
      </c>
      <c r="B157" s="4" t="s">
        <v>64</v>
      </c>
      <c r="C157" s="4" t="s">
        <v>98</v>
      </c>
      <c r="D157" s="4" t="s">
        <v>617</v>
      </c>
      <c r="E157" s="4"/>
      <c r="F157" s="5">
        <f>SUM(F158:F162)</f>
        <v>301.78570000000002</v>
      </c>
    </row>
    <row r="158" spans="1:6" x14ac:dyDescent="0.2">
      <c r="A158" s="36" t="s">
        <v>274</v>
      </c>
      <c r="B158" s="6" t="s">
        <v>64</v>
      </c>
      <c r="C158" s="6" t="s">
        <v>98</v>
      </c>
      <c r="D158" s="6" t="s">
        <v>617</v>
      </c>
      <c r="E158" s="6" t="s">
        <v>143</v>
      </c>
      <c r="F158" s="82">
        <v>166.72881000000001</v>
      </c>
    </row>
    <row r="159" spans="1:6" ht="38.25" x14ac:dyDescent="0.2">
      <c r="A159" s="13" t="s">
        <v>275</v>
      </c>
      <c r="B159" s="6" t="s">
        <v>64</v>
      </c>
      <c r="C159" s="6" t="s">
        <v>98</v>
      </c>
      <c r="D159" s="6" t="s">
        <v>617</v>
      </c>
      <c r="E159" s="6" t="s">
        <v>195</v>
      </c>
      <c r="F159" s="82">
        <v>50.352089999999997</v>
      </c>
    </row>
    <row r="160" spans="1:6" ht="25.5" x14ac:dyDescent="0.2">
      <c r="A160" s="13" t="s">
        <v>174</v>
      </c>
      <c r="B160" s="6" t="s">
        <v>64</v>
      </c>
      <c r="C160" s="6" t="s">
        <v>98</v>
      </c>
      <c r="D160" s="6" t="s">
        <v>617</v>
      </c>
      <c r="E160" s="6" t="s">
        <v>112</v>
      </c>
      <c r="F160" s="82">
        <v>44.154989999999998</v>
      </c>
    </row>
    <row r="161" spans="1:6" ht="38.25" x14ac:dyDescent="0.2">
      <c r="A161" s="13" t="s">
        <v>175</v>
      </c>
      <c r="B161" s="6" t="s">
        <v>64</v>
      </c>
      <c r="C161" s="6" t="s">
        <v>98</v>
      </c>
      <c r="D161" s="6" t="s">
        <v>617</v>
      </c>
      <c r="E161" s="6" t="s">
        <v>168</v>
      </c>
      <c r="F161" s="82">
        <v>13.334809999999999</v>
      </c>
    </row>
    <row r="162" spans="1:6" ht="51" x14ac:dyDescent="0.2">
      <c r="A162" s="83" t="s">
        <v>125</v>
      </c>
      <c r="B162" s="6" t="s">
        <v>64</v>
      </c>
      <c r="C162" s="6" t="s">
        <v>98</v>
      </c>
      <c r="D162" s="6" t="s">
        <v>617</v>
      </c>
      <c r="E162" s="6" t="s">
        <v>129</v>
      </c>
      <c r="F162" s="82">
        <v>27.215</v>
      </c>
    </row>
    <row r="163" spans="1:6" x14ac:dyDescent="0.2">
      <c r="A163" s="23" t="s">
        <v>423</v>
      </c>
      <c r="B163" s="4" t="s">
        <v>64</v>
      </c>
      <c r="C163" s="4" t="s">
        <v>98</v>
      </c>
      <c r="D163" s="4" t="s">
        <v>424</v>
      </c>
      <c r="E163" s="4"/>
      <c r="F163" s="92">
        <f>F164</f>
        <v>1521.4951000000001</v>
      </c>
    </row>
    <row r="164" spans="1:6" ht="25.5" x14ac:dyDescent="0.2">
      <c r="A164" s="34" t="s">
        <v>115</v>
      </c>
      <c r="B164" s="6" t="s">
        <v>64</v>
      </c>
      <c r="C164" s="6" t="s">
        <v>98</v>
      </c>
      <c r="D164" s="6" t="s">
        <v>424</v>
      </c>
      <c r="E164" s="6" t="s">
        <v>116</v>
      </c>
      <c r="F164" s="82">
        <v>1521.4951000000001</v>
      </c>
    </row>
    <row r="165" spans="1:6" ht="25.5" x14ac:dyDescent="0.2">
      <c r="A165" s="23" t="s">
        <v>96</v>
      </c>
      <c r="B165" s="4" t="s">
        <v>64</v>
      </c>
      <c r="C165" s="4" t="s">
        <v>98</v>
      </c>
      <c r="D165" s="4" t="s">
        <v>190</v>
      </c>
      <c r="E165" s="4"/>
      <c r="F165" s="92">
        <f>SUM(F166:F169)</f>
        <v>662.09999999999991</v>
      </c>
    </row>
    <row r="166" spans="1:6" ht="25.5" x14ac:dyDescent="0.2">
      <c r="A166" s="34" t="s">
        <v>174</v>
      </c>
      <c r="B166" s="6" t="s">
        <v>64</v>
      </c>
      <c r="C166" s="6" t="s">
        <v>98</v>
      </c>
      <c r="D166" s="6" t="s">
        <v>190</v>
      </c>
      <c r="E166" s="6" t="s">
        <v>112</v>
      </c>
      <c r="F166" s="82">
        <v>425.8</v>
      </c>
    </row>
    <row r="167" spans="1:6" ht="38.25" x14ac:dyDescent="0.2">
      <c r="A167" s="34" t="s">
        <v>175</v>
      </c>
      <c r="B167" s="6" t="s">
        <v>64</v>
      </c>
      <c r="C167" s="6" t="s">
        <v>98</v>
      </c>
      <c r="D167" s="6" t="s">
        <v>190</v>
      </c>
      <c r="E167" s="6" t="s">
        <v>168</v>
      </c>
      <c r="F167" s="82">
        <v>128.6</v>
      </c>
    </row>
    <row r="168" spans="1:6" ht="25.5" x14ac:dyDescent="0.2">
      <c r="A168" s="34" t="s">
        <v>113</v>
      </c>
      <c r="B168" s="6" t="s">
        <v>64</v>
      </c>
      <c r="C168" s="6" t="s">
        <v>98</v>
      </c>
      <c r="D168" s="6" t="s">
        <v>190</v>
      </c>
      <c r="E168" s="6" t="s">
        <v>114</v>
      </c>
      <c r="F168" s="82">
        <v>88.161000000000001</v>
      </c>
    </row>
    <row r="169" spans="1:6" ht="25.5" x14ac:dyDescent="0.2">
      <c r="A169" s="34" t="s">
        <v>115</v>
      </c>
      <c r="B169" s="6" t="s">
        <v>64</v>
      </c>
      <c r="C169" s="6" t="s">
        <v>98</v>
      </c>
      <c r="D169" s="6" t="s">
        <v>190</v>
      </c>
      <c r="E169" s="6" t="s">
        <v>116</v>
      </c>
      <c r="F169" s="82">
        <v>19.539000000000001</v>
      </c>
    </row>
    <row r="170" spans="1:6" ht="38.25" x14ac:dyDescent="0.2">
      <c r="A170" s="23" t="s">
        <v>86</v>
      </c>
      <c r="B170" s="4" t="s">
        <v>79</v>
      </c>
      <c r="C170" s="4" t="s">
        <v>98</v>
      </c>
      <c r="D170" s="4" t="s">
        <v>191</v>
      </c>
      <c r="E170" s="4"/>
      <c r="F170" s="92">
        <f>SUM(F171:F175)</f>
        <v>790.10000000000014</v>
      </c>
    </row>
    <row r="171" spans="1:6" ht="25.5" x14ac:dyDescent="0.2">
      <c r="A171" s="34" t="s">
        <v>174</v>
      </c>
      <c r="B171" s="6" t="s">
        <v>64</v>
      </c>
      <c r="C171" s="6" t="s">
        <v>98</v>
      </c>
      <c r="D171" s="6" t="s">
        <v>191</v>
      </c>
      <c r="E171" s="6" t="s">
        <v>112</v>
      </c>
      <c r="F171" s="82">
        <v>501.3</v>
      </c>
    </row>
    <row r="172" spans="1:6" ht="25.5" x14ac:dyDescent="0.2">
      <c r="A172" s="13" t="s">
        <v>577</v>
      </c>
      <c r="B172" s="6" t="s">
        <v>64</v>
      </c>
      <c r="C172" s="6" t="s">
        <v>98</v>
      </c>
      <c r="D172" s="6" t="s">
        <v>191</v>
      </c>
      <c r="E172" s="6" t="s">
        <v>453</v>
      </c>
      <c r="F172" s="82">
        <v>4</v>
      </c>
    </row>
    <row r="173" spans="1:6" s="39" customFormat="1" ht="38.25" x14ac:dyDescent="0.2">
      <c r="A173" s="34" t="s">
        <v>175</v>
      </c>
      <c r="B173" s="6" t="s">
        <v>64</v>
      </c>
      <c r="C173" s="6" t="s">
        <v>98</v>
      </c>
      <c r="D173" s="6" t="s">
        <v>191</v>
      </c>
      <c r="E173" s="6" t="s">
        <v>168</v>
      </c>
      <c r="F173" s="82">
        <v>151.4</v>
      </c>
    </row>
    <row r="174" spans="1:6" ht="25.5" x14ac:dyDescent="0.2">
      <c r="A174" s="34" t="s">
        <v>113</v>
      </c>
      <c r="B174" s="6" t="s">
        <v>64</v>
      </c>
      <c r="C174" s="6" t="s">
        <v>98</v>
      </c>
      <c r="D174" s="6" t="s">
        <v>191</v>
      </c>
      <c r="E174" s="6" t="s">
        <v>114</v>
      </c>
      <c r="F174" s="82">
        <v>61.896999999999998</v>
      </c>
    </row>
    <row r="175" spans="1:6" ht="25.5" x14ac:dyDescent="0.2">
      <c r="A175" s="34" t="s">
        <v>115</v>
      </c>
      <c r="B175" s="6" t="s">
        <v>64</v>
      </c>
      <c r="C175" s="6" t="s">
        <v>98</v>
      </c>
      <c r="D175" s="6" t="s">
        <v>191</v>
      </c>
      <c r="E175" s="6" t="s">
        <v>116</v>
      </c>
      <c r="F175" s="82">
        <v>71.503</v>
      </c>
    </row>
    <row r="176" spans="1:6" ht="38.25" x14ac:dyDescent="0.2">
      <c r="A176" s="29" t="s">
        <v>93</v>
      </c>
      <c r="B176" s="4" t="s">
        <v>64</v>
      </c>
      <c r="C176" s="4" t="s">
        <v>98</v>
      </c>
      <c r="D176" s="4" t="s">
        <v>192</v>
      </c>
      <c r="E176" s="4"/>
      <c r="F176" s="92">
        <f>SUM(F177:F180)</f>
        <v>513.5</v>
      </c>
    </row>
    <row r="177" spans="1:6" ht="25.5" x14ac:dyDescent="0.2">
      <c r="A177" s="34" t="s">
        <v>174</v>
      </c>
      <c r="B177" s="6" t="s">
        <v>64</v>
      </c>
      <c r="C177" s="6" t="s">
        <v>98</v>
      </c>
      <c r="D177" s="6" t="s">
        <v>192</v>
      </c>
      <c r="E177" s="6" t="s">
        <v>112</v>
      </c>
      <c r="F177" s="82">
        <v>358.95</v>
      </c>
    </row>
    <row r="178" spans="1:6" ht="38.25" x14ac:dyDescent="0.2">
      <c r="A178" s="34" t="s">
        <v>175</v>
      </c>
      <c r="B178" s="6" t="s">
        <v>64</v>
      </c>
      <c r="C178" s="6" t="s">
        <v>98</v>
      </c>
      <c r="D178" s="6" t="s">
        <v>192</v>
      </c>
      <c r="E178" s="6" t="s">
        <v>168</v>
      </c>
      <c r="F178" s="82">
        <v>108.34</v>
      </c>
    </row>
    <row r="179" spans="1:6" ht="25.5" x14ac:dyDescent="0.2">
      <c r="A179" s="34" t="s">
        <v>113</v>
      </c>
      <c r="B179" s="6" t="s">
        <v>64</v>
      </c>
      <c r="C179" s="6" t="s">
        <v>98</v>
      </c>
      <c r="D179" s="6" t="s">
        <v>192</v>
      </c>
      <c r="E179" s="6" t="s">
        <v>114</v>
      </c>
      <c r="F179" s="82">
        <v>22</v>
      </c>
    </row>
    <row r="180" spans="1:6" ht="25.5" x14ac:dyDescent="0.2">
      <c r="A180" s="34" t="s">
        <v>115</v>
      </c>
      <c r="B180" s="6" t="s">
        <v>64</v>
      </c>
      <c r="C180" s="6" t="s">
        <v>98</v>
      </c>
      <c r="D180" s="6" t="s">
        <v>192</v>
      </c>
      <c r="E180" s="6" t="s">
        <v>116</v>
      </c>
      <c r="F180" s="82">
        <v>24.21</v>
      </c>
    </row>
    <row r="181" spans="1:6" s="39" customFormat="1" ht="25.5" x14ac:dyDescent="0.2">
      <c r="A181" s="23" t="s">
        <v>664</v>
      </c>
      <c r="B181" s="4" t="s">
        <v>64</v>
      </c>
      <c r="C181" s="4" t="s">
        <v>98</v>
      </c>
      <c r="D181" s="4" t="s">
        <v>663</v>
      </c>
      <c r="E181" s="4"/>
      <c r="F181" s="5">
        <f>F182</f>
        <v>90</v>
      </c>
    </row>
    <row r="182" spans="1:6" s="39" customFormat="1" ht="51" x14ac:dyDescent="0.2">
      <c r="A182" s="56" t="s">
        <v>384</v>
      </c>
      <c r="B182" s="6" t="s">
        <v>64</v>
      </c>
      <c r="C182" s="6" t="s">
        <v>98</v>
      </c>
      <c r="D182" s="6" t="s">
        <v>663</v>
      </c>
      <c r="E182" s="6" t="s">
        <v>383</v>
      </c>
      <c r="F182" s="19">
        <v>90</v>
      </c>
    </row>
    <row r="183" spans="1:6" s="39" customFormat="1" ht="25.5" x14ac:dyDescent="0.2">
      <c r="A183" s="23" t="s">
        <v>576</v>
      </c>
      <c r="B183" s="4" t="s">
        <v>64</v>
      </c>
      <c r="C183" s="4" t="s">
        <v>98</v>
      </c>
      <c r="D183" s="4" t="s">
        <v>575</v>
      </c>
      <c r="E183" s="4"/>
      <c r="F183" s="5">
        <f>F184</f>
        <v>18984.550200000001</v>
      </c>
    </row>
    <row r="184" spans="1:6" s="39" customFormat="1" x14ac:dyDescent="0.2">
      <c r="A184" s="56" t="s">
        <v>410</v>
      </c>
      <c r="B184" s="6" t="s">
        <v>64</v>
      </c>
      <c r="C184" s="6" t="s">
        <v>98</v>
      </c>
      <c r="D184" s="6" t="s">
        <v>575</v>
      </c>
      <c r="E184" s="6" t="s">
        <v>137</v>
      </c>
      <c r="F184" s="19">
        <v>18984.550200000001</v>
      </c>
    </row>
    <row r="185" spans="1:6" s="39" customFormat="1" ht="25.5" x14ac:dyDescent="0.2">
      <c r="A185" s="23" t="s">
        <v>147</v>
      </c>
      <c r="B185" s="4" t="s">
        <v>64</v>
      </c>
      <c r="C185" s="4" t="s">
        <v>98</v>
      </c>
      <c r="D185" s="4" t="s">
        <v>456</v>
      </c>
      <c r="E185" s="4"/>
      <c r="F185" s="5">
        <f>SUM(F186:F189)</f>
        <v>2236.5328500000005</v>
      </c>
    </row>
    <row r="186" spans="1:6" s="39" customFormat="1" ht="25.5" x14ac:dyDescent="0.2">
      <c r="A186" s="34" t="s">
        <v>113</v>
      </c>
      <c r="B186" s="6" t="s">
        <v>64</v>
      </c>
      <c r="C186" s="6" t="s">
        <v>98</v>
      </c>
      <c r="D186" s="6" t="s">
        <v>456</v>
      </c>
      <c r="E186" s="6" t="s">
        <v>114</v>
      </c>
      <c r="F186" s="19">
        <v>69.5</v>
      </c>
    </row>
    <row r="187" spans="1:6" ht="25.5" x14ac:dyDescent="0.2">
      <c r="A187" s="34" t="s">
        <v>115</v>
      </c>
      <c r="B187" s="6" t="s">
        <v>64</v>
      </c>
      <c r="C187" s="6" t="s">
        <v>98</v>
      </c>
      <c r="D187" s="6" t="s">
        <v>456</v>
      </c>
      <c r="E187" s="6" t="s">
        <v>116</v>
      </c>
      <c r="F187" s="19">
        <v>1992.34</v>
      </c>
    </row>
    <row r="188" spans="1:6" x14ac:dyDescent="0.2">
      <c r="A188" s="13" t="s">
        <v>400</v>
      </c>
      <c r="B188" s="6" t="s">
        <v>64</v>
      </c>
      <c r="C188" s="6" t="s">
        <v>98</v>
      </c>
      <c r="D188" s="6" t="s">
        <v>456</v>
      </c>
      <c r="E188" s="6" t="s">
        <v>399</v>
      </c>
      <c r="F188" s="19">
        <v>140.16840999999999</v>
      </c>
    </row>
    <row r="189" spans="1:6" x14ac:dyDescent="0.2">
      <c r="A189" s="13"/>
      <c r="B189" s="6" t="s">
        <v>64</v>
      </c>
      <c r="C189" s="6" t="s">
        <v>98</v>
      </c>
      <c r="D189" s="6" t="s">
        <v>456</v>
      </c>
      <c r="E189" s="6" t="s">
        <v>533</v>
      </c>
      <c r="F189" s="19">
        <v>34.524439999999998</v>
      </c>
    </row>
    <row r="190" spans="1:6" s="39" customFormat="1" ht="25.5" x14ac:dyDescent="0.2">
      <c r="A190" s="28" t="s">
        <v>309</v>
      </c>
      <c r="B190" s="4" t="s">
        <v>64</v>
      </c>
      <c r="C190" s="4" t="s">
        <v>98</v>
      </c>
      <c r="D190" s="4" t="s">
        <v>39</v>
      </c>
      <c r="E190" s="4"/>
      <c r="F190" s="5">
        <f>F191</f>
        <v>2718.7</v>
      </c>
    </row>
    <row r="191" spans="1:6" ht="51" x14ac:dyDescent="0.2">
      <c r="A191" s="83" t="s">
        <v>125</v>
      </c>
      <c r="B191" s="6" t="s">
        <v>64</v>
      </c>
      <c r="C191" s="6" t="s">
        <v>98</v>
      </c>
      <c r="D191" s="6" t="s">
        <v>39</v>
      </c>
      <c r="E191" s="6" t="s">
        <v>129</v>
      </c>
      <c r="F191" s="19">
        <v>2718.7</v>
      </c>
    </row>
    <row r="192" spans="1:6" ht="25.5" x14ac:dyDescent="0.2">
      <c r="A192" s="35" t="s">
        <v>151</v>
      </c>
      <c r="B192" s="10" t="s">
        <v>64</v>
      </c>
      <c r="C192" s="10" t="s">
        <v>98</v>
      </c>
      <c r="D192" s="10" t="s">
        <v>193</v>
      </c>
      <c r="E192" s="10"/>
      <c r="F192" s="51">
        <f>F193</f>
        <v>28353.471649999999</v>
      </c>
    </row>
    <row r="193" spans="1:6" ht="25.5" x14ac:dyDescent="0.2">
      <c r="A193" s="28" t="s">
        <v>142</v>
      </c>
      <c r="B193" s="4" t="s">
        <v>64</v>
      </c>
      <c r="C193" s="4" t="s">
        <v>98</v>
      </c>
      <c r="D193" s="4" t="s">
        <v>194</v>
      </c>
      <c r="E193" s="4"/>
      <c r="F193" s="5">
        <f>SUM(F194:F201)</f>
        <v>28353.471649999999</v>
      </c>
    </row>
    <row r="194" spans="1:6" x14ac:dyDescent="0.2">
      <c r="A194" s="36" t="s">
        <v>273</v>
      </c>
      <c r="B194" s="6" t="s">
        <v>64</v>
      </c>
      <c r="C194" s="6" t="s">
        <v>98</v>
      </c>
      <c r="D194" s="6" t="s">
        <v>194</v>
      </c>
      <c r="E194" s="6" t="s">
        <v>143</v>
      </c>
      <c r="F194" s="19">
        <v>10233.525009999999</v>
      </c>
    </row>
    <row r="195" spans="1:6" ht="25.5" x14ac:dyDescent="0.2">
      <c r="A195" s="13" t="s">
        <v>271</v>
      </c>
      <c r="B195" s="6" t="s">
        <v>64</v>
      </c>
      <c r="C195" s="6" t="s">
        <v>98</v>
      </c>
      <c r="D195" s="6" t="s">
        <v>194</v>
      </c>
      <c r="E195" s="6" t="s">
        <v>455</v>
      </c>
      <c r="F195" s="19">
        <v>927.62900000000002</v>
      </c>
    </row>
    <row r="196" spans="1:6" ht="38.25" x14ac:dyDescent="0.2">
      <c r="A196" s="13" t="s">
        <v>275</v>
      </c>
      <c r="B196" s="6" t="s">
        <v>64</v>
      </c>
      <c r="C196" s="6" t="s">
        <v>98</v>
      </c>
      <c r="D196" s="6" t="s">
        <v>194</v>
      </c>
      <c r="E196" s="6" t="s">
        <v>195</v>
      </c>
      <c r="F196" s="19">
        <v>2966.7451999999998</v>
      </c>
    </row>
    <row r="197" spans="1:6" ht="25.5" x14ac:dyDescent="0.2">
      <c r="A197" s="34" t="s">
        <v>113</v>
      </c>
      <c r="B197" s="6" t="s">
        <v>64</v>
      </c>
      <c r="C197" s="6" t="s">
        <v>98</v>
      </c>
      <c r="D197" s="6" t="s">
        <v>194</v>
      </c>
      <c r="E197" s="6" t="s">
        <v>114</v>
      </c>
      <c r="F197" s="19">
        <v>1040.136</v>
      </c>
    </row>
    <row r="198" spans="1:6" ht="25.5" x14ac:dyDescent="0.2">
      <c r="A198" s="13" t="s">
        <v>115</v>
      </c>
      <c r="B198" s="6" t="s">
        <v>64</v>
      </c>
      <c r="C198" s="6" t="s">
        <v>98</v>
      </c>
      <c r="D198" s="6" t="s">
        <v>194</v>
      </c>
      <c r="E198" s="6" t="s">
        <v>116</v>
      </c>
      <c r="F198" s="19">
        <v>10885.57394</v>
      </c>
    </row>
    <row r="199" spans="1:6" x14ac:dyDescent="0.2">
      <c r="A199" s="13" t="s">
        <v>400</v>
      </c>
      <c r="B199" s="6" t="s">
        <v>64</v>
      </c>
      <c r="C199" s="6" t="s">
        <v>98</v>
      </c>
      <c r="D199" s="6" t="s">
        <v>194</v>
      </c>
      <c r="E199" s="6" t="s">
        <v>399</v>
      </c>
      <c r="F199" s="19">
        <v>2247.5</v>
      </c>
    </row>
    <row r="200" spans="1:6" x14ac:dyDescent="0.2">
      <c r="A200" s="13" t="s">
        <v>470</v>
      </c>
      <c r="B200" s="6" t="s">
        <v>64</v>
      </c>
      <c r="C200" s="6" t="s">
        <v>98</v>
      </c>
      <c r="D200" s="6" t="s">
        <v>194</v>
      </c>
      <c r="E200" s="6" t="s">
        <v>469</v>
      </c>
      <c r="F200" s="19">
        <v>50</v>
      </c>
    </row>
    <row r="201" spans="1:6" x14ac:dyDescent="0.2">
      <c r="A201" s="67" t="s">
        <v>320</v>
      </c>
      <c r="B201" s="6" t="s">
        <v>64</v>
      </c>
      <c r="C201" s="6" t="s">
        <v>98</v>
      </c>
      <c r="D201" s="6" t="s">
        <v>194</v>
      </c>
      <c r="E201" s="6" t="s">
        <v>319</v>
      </c>
      <c r="F201" s="19">
        <v>2.3624999999999998</v>
      </c>
    </row>
    <row r="202" spans="1:6" ht="25.5" x14ac:dyDescent="0.2">
      <c r="A202" s="28" t="s">
        <v>488</v>
      </c>
      <c r="B202" s="4" t="s">
        <v>64</v>
      </c>
      <c r="C202" s="4" t="s">
        <v>98</v>
      </c>
      <c r="D202" s="4" t="s">
        <v>188</v>
      </c>
      <c r="E202" s="4"/>
      <c r="F202" s="92">
        <f>F203</f>
        <v>426</v>
      </c>
    </row>
    <row r="203" spans="1:6" x14ac:dyDescent="0.2">
      <c r="A203" s="34" t="s">
        <v>406</v>
      </c>
      <c r="B203" s="6" t="s">
        <v>64</v>
      </c>
      <c r="C203" s="6" t="s">
        <v>98</v>
      </c>
      <c r="D203" s="6" t="s">
        <v>188</v>
      </c>
      <c r="E203" s="6" t="s">
        <v>407</v>
      </c>
      <c r="F203" s="82">
        <v>426</v>
      </c>
    </row>
    <row r="204" spans="1:6" ht="38.25" x14ac:dyDescent="0.2">
      <c r="A204" s="28" t="s">
        <v>302</v>
      </c>
      <c r="B204" s="4" t="s">
        <v>64</v>
      </c>
      <c r="C204" s="4" t="s">
        <v>98</v>
      </c>
      <c r="D204" s="4" t="s">
        <v>303</v>
      </c>
      <c r="E204" s="4"/>
      <c r="F204" s="5">
        <f>F205</f>
        <v>9991.3212000000003</v>
      </c>
    </row>
    <row r="205" spans="1:6" ht="25.5" x14ac:dyDescent="0.2">
      <c r="A205" s="34" t="s">
        <v>33</v>
      </c>
      <c r="B205" s="6" t="s">
        <v>64</v>
      </c>
      <c r="C205" s="6" t="s">
        <v>98</v>
      </c>
      <c r="D205" s="6" t="s">
        <v>303</v>
      </c>
      <c r="E205" s="6" t="s">
        <v>32</v>
      </c>
      <c r="F205" s="82">
        <v>9991.3212000000003</v>
      </c>
    </row>
    <row r="206" spans="1:6" ht="51" x14ac:dyDescent="0.2">
      <c r="A206" s="16" t="s">
        <v>615</v>
      </c>
      <c r="B206" s="4" t="s">
        <v>64</v>
      </c>
      <c r="C206" s="4" t="s">
        <v>98</v>
      </c>
      <c r="D206" s="4" t="s">
        <v>618</v>
      </c>
      <c r="E206" s="4"/>
      <c r="F206" s="92">
        <f>SUM(F207:F209)</f>
        <v>7562.2613499999998</v>
      </c>
    </row>
    <row r="207" spans="1:6" x14ac:dyDescent="0.2">
      <c r="A207" s="36" t="s">
        <v>273</v>
      </c>
      <c r="B207" s="6" t="s">
        <v>64</v>
      </c>
      <c r="C207" s="6" t="s">
        <v>98</v>
      </c>
      <c r="D207" s="6" t="s">
        <v>618</v>
      </c>
      <c r="E207" s="6" t="s">
        <v>143</v>
      </c>
      <c r="F207" s="82">
        <v>5302.0407299999997</v>
      </c>
    </row>
    <row r="208" spans="1:6" ht="38.25" x14ac:dyDescent="0.2">
      <c r="A208" s="13" t="s">
        <v>275</v>
      </c>
      <c r="B208" s="6" t="s">
        <v>64</v>
      </c>
      <c r="C208" s="6" t="s">
        <v>98</v>
      </c>
      <c r="D208" s="6" t="s">
        <v>618</v>
      </c>
      <c r="E208" s="6" t="s">
        <v>195</v>
      </c>
      <c r="F208" s="82">
        <v>1602.9684299999999</v>
      </c>
    </row>
    <row r="209" spans="1:8" ht="51" x14ac:dyDescent="0.2">
      <c r="A209" s="83" t="s">
        <v>125</v>
      </c>
      <c r="B209" s="6" t="s">
        <v>64</v>
      </c>
      <c r="C209" s="6" t="s">
        <v>98</v>
      </c>
      <c r="D209" s="6" t="s">
        <v>618</v>
      </c>
      <c r="E209" s="6" t="s">
        <v>129</v>
      </c>
      <c r="F209" s="82">
        <v>657.25219000000004</v>
      </c>
    </row>
    <row r="210" spans="1:8" ht="25.5" x14ac:dyDescent="0.2">
      <c r="A210" s="20" t="s">
        <v>138</v>
      </c>
      <c r="B210" s="9" t="s">
        <v>78</v>
      </c>
      <c r="C210" s="9"/>
      <c r="D210" s="52"/>
      <c r="E210" s="52"/>
      <c r="F210" s="49">
        <f>F211</f>
        <v>2372.0219999999999</v>
      </c>
    </row>
    <row r="211" spans="1:8" ht="25.5" x14ac:dyDescent="0.2">
      <c r="A211" s="22" t="s">
        <v>99</v>
      </c>
      <c r="B211" s="8" t="s">
        <v>78</v>
      </c>
      <c r="C211" s="8" t="s">
        <v>72</v>
      </c>
      <c r="D211" s="8"/>
      <c r="E211" s="8"/>
      <c r="F211" s="50">
        <f>F212</f>
        <v>2372.0219999999999</v>
      </c>
    </row>
    <row r="212" spans="1:8" ht="63.75" x14ac:dyDescent="0.2">
      <c r="A212" s="38" t="s">
        <v>648</v>
      </c>
      <c r="B212" s="10" t="s">
        <v>78</v>
      </c>
      <c r="C212" s="10" t="s">
        <v>72</v>
      </c>
      <c r="D212" s="10" t="s">
        <v>378</v>
      </c>
      <c r="E212" s="10"/>
      <c r="F212" s="51">
        <f>F213</f>
        <v>2372.0219999999999</v>
      </c>
    </row>
    <row r="213" spans="1:8" ht="38.25" x14ac:dyDescent="0.2">
      <c r="A213" s="21" t="s">
        <v>379</v>
      </c>
      <c r="B213" s="4" t="s">
        <v>78</v>
      </c>
      <c r="C213" s="4" t="s">
        <v>72</v>
      </c>
      <c r="D213" s="4" t="s">
        <v>380</v>
      </c>
      <c r="E213" s="4"/>
      <c r="F213" s="5">
        <f>F214</f>
        <v>2372.0219999999999</v>
      </c>
    </row>
    <row r="214" spans="1:8" ht="25.5" x14ac:dyDescent="0.2">
      <c r="A214" s="81" t="s">
        <v>381</v>
      </c>
      <c r="B214" s="4" t="s">
        <v>78</v>
      </c>
      <c r="C214" s="4" t="s">
        <v>72</v>
      </c>
      <c r="D214" s="4" t="s">
        <v>382</v>
      </c>
      <c r="E214" s="4"/>
      <c r="F214" s="5">
        <f>SUM(F215:F216)</f>
        <v>2372.0219999999999</v>
      </c>
    </row>
    <row r="215" spans="1:8" ht="25.5" x14ac:dyDescent="0.2">
      <c r="A215" s="13" t="s">
        <v>113</v>
      </c>
      <c r="B215" s="6" t="s">
        <v>78</v>
      </c>
      <c r="C215" s="6" t="s">
        <v>72</v>
      </c>
      <c r="D215" s="6" t="s">
        <v>382</v>
      </c>
      <c r="E215" s="6" t="s">
        <v>114</v>
      </c>
      <c r="F215" s="19">
        <v>131.524</v>
      </c>
    </row>
    <row r="216" spans="1:8" ht="25.5" x14ac:dyDescent="0.2">
      <c r="A216" s="13" t="s">
        <v>115</v>
      </c>
      <c r="B216" s="6" t="s">
        <v>78</v>
      </c>
      <c r="C216" s="6" t="s">
        <v>72</v>
      </c>
      <c r="D216" s="6" t="s">
        <v>382</v>
      </c>
      <c r="E216" s="6" t="s">
        <v>116</v>
      </c>
      <c r="F216" s="19">
        <v>2240.498</v>
      </c>
    </row>
    <row r="217" spans="1:8" s="39" customFormat="1" x14ac:dyDescent="0.2">
      <c r="A217" s="20" t="s">
        <v>121</v>
      </c>
      <c r="B217" s="9" t="s">
        <v>66</v>
      </c>
      <c r="C217" s="9"/>
      <c r="D217" s="9"/>
      <c r="E217" s="9"/>
      <c r="F217" s="49">
        <f>F218+F266+F281+F257+F262</f>
        <v>218776.71859000003</v>
      </c>
    </row>
    <row r="218" spans="1:8" s="39" customFormat="1" x14ac:dyDescent="0.2">
      <c r="A218" s="22" t="s">
        <v>57</v>
      </c>
      <c r="B218" s="8" t="s">
        <v>66</v>
      </c>
      <c r="C218" s="8" t="s">
        <v>68</v>
      </c>
      <c r="D218" s="22"/>
      <c r="E218" s="22"/>
      <c r="F218" s="50">
        <f>F223+F227+F219</f>
        <v>7159.3871199999994</v>
      </c>
    </row>
    <row r="219" spans="1:8" ht="25.5" x14ac:dyDescent="0.2">
      <c r="A219" s="62" t="s">
        <v>641</v>
      </c>
      <c r="B219" s="10" t="s">
        <v>66</v>
      </c>
      <c r="C219" s="10" t="s">
        <v>68</v>
      </c>
      <c r="D219" s="10" t="s">
        <v>293</v>
      </c>
      <c r="E219" s="10"/>
      <c r="F219" s="103">
        <f>F220</f>
        <v>3.5</v>
      </c>
    </row>
    <row r="220" spans="1:8" ht="38.25" x14ac:dyDescent="0.2">
      <c r="A220" s="65" t="s">
        <v>16</v>
      </c>
      <c r="B220" s="4" t="s">
        <v>66</v>
      </c>
      <c r="C220" s="4" t="s">
        <v>68</v>
      </c>
      <c r="D220" s="4" t="s">
        <v>578</v>
      </c>
      <c r="E220" s="4"/>
      <c r="F220" s="92">
        <f>F221</f>
        <v>3.5</v>
      </c>
    </row>
    <row r="221" spans="1:8" s="39" customFormat="1" ht="25.5" x14ac:dyDescent="0.2">
      <c r="A221" s="15" t="s">
        <v>164</v>
      </c>
      <c r="B221" s="4" t="s">
        <v>66</v>
      </c>
      <c r="C221" s="4" t="s">
        <v>68</v>
      </c>
      <c r="D221" s="4" t="s">
        <v>18</v>
      </c>
      <c r="E221" s="4"/>
      <c r="F221" s="92">
        <f>F222</f>
        <v>3.5</v>
      </c>
      <c r="H221" s="117"/>
    </row>
    <row r="222" spans="1:8" ht="25.5" x14ac:dyDescent="0.2">
      <c r="A222" s="14" t="s">
        <v>150</v>
      </c>
      <c r="B222" s="6" t="s">
        <v>66</v>
      </c>
      <c r="C222" s="6" t="s">
        <v>68</v>
      </c>
      <c r="D222" s="6" t="s">
        <v>18</v>
      </c>
      <c r="E222" s="6" t="s">
        <v>116</v>
      </c>
      <c r="F222" s="82">
        <v>3.5</v>
      </c>
    </row>
    <row r="223" spans="1:8" s="39" customFormat="1" ht="38.25" x14ac:dyDescent="0.2">
      <c r="A223" s="38" t="s">
        <v>649</v>
      </c>
      <c r="B223" s="10" t="s">
        <v>66</v>
      </c>
      <c r="C223" s="10" t="s">
        <v>68</v>
      </c>
      <c r="D223" s="10" t="s">
        <v>42</v>
      </c>
      <c r="E223" s="10"/>
      <c r="F223" s="51">
        <f>F224</f>
        <v>100</v>
      </c>
    </row>
    <row r="224" spans="1:8" s="39" customFormat="1" ht="38.25" x14ac:dyDescent="0.2">
      <c r="A224" s="15" t="s">
        <v>43</v>
      </c>
      <c r="B224" s="4" t="s">
        <v>66</v>
      </c>
      <c r="C224" s="4" t="s">
        <v>68</v>
      </c>
      <c r="D224" s="4" t="s">
        <v>490</v>
      </c>
      <c r="E224" s="4"/>
      <c r="F224" s="5">
        <f>F225</f>
        <v>100</v>
      </c>
    </row>
    <row r="225" spans="1:6" s="39" customFormat="1" ht="25.5" x14ac:dyDescent="0.2">
      <c r="A225" s="15" t="s">
        <v>164</v>
      </c>
      <c r="B225" s="4" t="s">
        <v>66</v>
      </c>
      <c r="C225" s="4" t="s">
        <v>68</v>
      </c>
      <c r="D225" s="4" t="s">
        <v>489</v>
      </c>
      <c r="E225" s="4"/>
      <c r="F225" s="5">
        <f>F226</f>
        <v>100</v>
      </c>
    </row>
    <row r="226" spans="1:6" s="39" customFormat="1" ht="25.5" x14ac:dyDescent="0.2">
      <c r="A226" s="13" t="s">
        <v>115</v>
      </c>
      <c r="B226" s="6" t="s">
        <v>66</v>
      </c>
      <c r="C226" s="6" t="s">
        <v>68</v>
      </c>
      <c r="D226" s="6" t="s">
        <v>489</v>
      </c>
      <c r="E226" s="6" t="s">
        <v>116</v>
      </c>
      <c r="F226" s="19">
        <v>100</v>
      </c>
    </row>
    <row r="227" spans="1:6" s="39" customFormat="1" x14ac:dyDescent="0.2">
      <c r="A227" s="38" t="s">
        <v>155</v>
      </c>
      <c r="B227" s="10" t="s">
        <v>66</v>
      </c>
      <c r="C227" s="10" t="s">
        <v>68</v>
      </c>
      <c r="D227" s="10" t="s">
        <v>176</v>
      </c>
      <c r="E227" s="38"/>
      <c r="F227" s="79">
        <f>F231+F233+F236+F238+F241+F243+F246+F228+F254</f>
        <v>7055.8871199999994</v>
      </c>
    </row>
    <row r="228" spans="1:6" s="39" customFormat="1" ht="25.5" x14ac:dyDescent="0.2">
      <c r="A228" s="27" t="s">
        <v>616</v>
      </c>
      <c r="B228" s="4" t="s">
        <v>66</v>
      </c>
      <c r="C228" s="4" t="s">
        <v>68</v>
      </c>
      <c r="D228" s="4" t="s">
        <v>617</v>
      </c>
      <c r="E228" s="4"/>
      <c r="F228" s="5">
        <f>SUM(F229:F230)</f>
        <v>40.802100000000003</v>
      </c>
    </row>
    <row r="229" spans="1:6" s="39" customFormat="1" x14ac:dyDescent="0.2">
      <c r="A229" s="36" t="s">
        <v>274</v>
      </c>
      <c r="B229" s="6" t="s">
        <v>66</v>
      </c>
      <c r="C229" s="6" t="s">
        <v>68</v>
      </c>
      <c r="D229" s="6" t="s">
        <v>617</v>
      </c>
      <c r="E229" s="6" t="s">
        <v>143</v>
      </c>
      <c r="F229" s="19">
        <v>31.338000000000001</v>
      </c>
    </row>
    <row r="230" spans="1:6" s="39" customFormat="1" ht="38.25" x14ac:dyDescent="0.2">
      <c r="A230" s="13" t="s">
        <v>275</v>
      </c>
      <c r="B230" s="6" t="s">
        <v>66</v>
      </c>
      <c r="C230" s="6" t="s">
        <v>68</v>
      </c>
      <c r="D230" s="6" t="s">
        <v>617</v>
      </c>
      <c r="E230" s="6" t="s">
        <v>195</v>
      </c>
      <c r="F230" s="82">
        <v>9.4641000000000002</v>
      </c>
    </row>
    <row r="231" spans="1:6" ht="25.5" x14ac:dyDescent="0.2">
      <c r="A231" s="29" t="s">
        <v>109</v>
      </c>
      <c r="B231" s="4" t="s">
        <v>66</v>
      </c>
      <c r="C231" s="4" t="s">
        <v>68</v>
      </c>
      <c r="D231" s="4" t="s">
        <v>199</v>
      </c>
      <c r="E231" s="4"/>
      <c r="F231" s="92">
        <f>F232</f>
        <v>311</v>
      </c>
    </row>
    <row r="232" spans="1:6" ht="51" x14ac:dyDescent="0.2">
      <c r="A232" s="18" t="s">
        <v>384</v>
      </c>
      <c r="B232" s="6" t="s">
        <v>66</v>
      </c>
      <c r="C232" s="6" t="s">
        <v>68</v>
      </c>
      <c r="D232" s="6" t="s">
        <v>199</v>
      </c>
      <c r="E232" s="6" t="s">
        <v>383</v>
      </c>
      <c r="F232" s="82">
        <v>311</v>
      </c>
    </row>
    <row r="233" spans="1:6" ht="51" x14ac:dyDescent="0.2">
      <c r="A233" s="27" t="s">
        <v>149</v>
      </c>
      <c r="B233" s="4" t="s">
        <v>66</v>
      </c>
      <c r="C233" s="4" t="s">
        <v>68</v>
      </c>
      <c r="D233" s="4" t="s">
        <v>200</v>
      </c>
      <c r="E233" s="4"/>
      <c r="F233" s="92">
        <f>F234+F235</f>
        <v>1.7000000000000002</v>
      </c>
    </row>
    <row r="234" spans="1:6" ht="25.5" x14ac:dyDescent="0.2">
      <c r="A234" s="34" t="s">
        <v>174</v>
      </c>
      <c r="B234" s="6" t="s">
        <v>66</v>
      </c>
      <c r="C234" s="6" t="s">
        <v>68</v>
      </c>
      <c r="D234" s="6" t="s">
        <v>200</v>
      </c>
      <c r="E234" s="6" t="s">
        <v>112</v>
      </c>
      <c r="F234" s="82">
        <v>1.3</v>
      </c>
    </row>
    <row r="235" spans="1:6" ht="38.25" x14ac:dyDescent="0.2">
      <c r="A235" s="34" t="s">
        <v>175</v>
      </c>
      <c r="B235" s="6" t="s">
        <v>66</v>
      </c>
      <c r="C235" s="6" t="s">
        <v>68</v>
      </c>
      <c r="D235" s="6" t="s">
        <v>200</v>
      </c>
      <c r="E235" s="6" t="s">
        <v>168</v>
      </c>
      <c r="F235" s="82">
        <v>0.4</v>
      </c>
    </row>
    <row r="236" spans="1:6" ht="51" x14ac:dyDescent="0.2">
      <c r="A236" s="29" t="s">
        <v>321</v>
      </c>
      <c r="B236" s="4" t="s">
        <v>66</v>
      </c>
      <c r="C236" s="4" t="s">
        <v>68</v>
      </c>
      <c r="D236" s="4" t="s">
        <v>322</v>
      </c>
      <c r="E236" s="4"/>
      <c r="F236" s="92">
        <f>F237</f>
        <v>60.8</v>
      </c>
    </row>
    <row r="237" spans="1:6" ht="25.5" x14ac:dyDescent="0.2">
      <c r="A237" s="34" t="s">
        <v>33</v>
      </c>
      <c r="B237" s="6" t="s">
        <v>66</v>
      </c>
      <c r="C237" s="6" t="s">
        <v>68</v>
      </c>
      <c r="D237" s="6" t="s">
        <v>322</v>
      </c>
      <c r="E237" s="6" t="s">
        <v>32</v>
      </c>
      <c r="F237" s="82">
        <v>60.8</v>
      </c>
    </row>
    <row r="238" spans="1:6" s="39" customFormat="1" ht="51" x14ac:dyDescent="0.2">
      <c r="A238" s="28" t="s">
        <v>289</v>
      </c>
      <c r="B238" s="4" t="s">
        <v>66</v>
      </c>
      <c r="C238" s="4" t="s">
        <v>68</v>
      </c>
      <c r="D238" s="4" t="s">
        <v>301</v>
      </c>
      <c r="E238" s="4"/>
      <c r="F238" s="92">
        <f>SUM(F239:F240)</f>
        <v>60.704999999999998</v>
      </c>
    </row>
    <row r="239" spans="1:6" s="39" customFormat="1" x14ac:dyDescent="0.2">
      <c r="A239" s="36" t="s">
        <v>273</v>
      </c>
      <c r="B239" s="6" t="s">
        <v>66</v>
      </c>
      <c r="C239" s="6" t="s">
        <v>68</v>
      </c>
      <c r="D239" s="6" t="s">
        <v>301</v>
      </c>
      <c r="E239" s="6" t="s">
        <v>143</v>
      </c>
      <c r="F239" s="82">
        <v>46.625</v>
      </c>
    </row>
    <row r="240" spans="1:6" s="39" customFormat="1" ht="25.5" x14ac:dyDescent="0.2">
      <c r="A240" s="34" t="s">
        <v>271</v>
      </c>
      <c r="B240" s="6" t="s">
        <v>66</v>
      </c>
      <c r="C240" s="6" t="s">
        <v>68</v>
      </c>
      <c r="D240" s="6" t="s">
        <v>301</v>
      </c>
      <c r="E240" s="6" t="s">
        <v>195</v>
      </c>
      <c r="F240" s="82">
        <v>14.08</v>
      </c>
    </row>
    <row r="241" spans="1:6" s="39" customFormat="1" ht="51" x14ac:dyDescent="0.2">
      <c r="A241" s="29" t="s">
        <v>288</v>
      </c>
      <c r="B241" s="4" t="s">
        <v>66</v>
      </c>
      <c r="C241" s="4" t="s">
        <v>68</v>
      </c>
      <c r="D241" s="4" t="s">
        <v>300</v>
      </c>
      <c r="E241" s="4"/>
      <c r="F241" s="92">
        <f>F242</f>
        <v>4047.7460000000001</v>
      </c>
    </row>
    <row r="242" spans="1:6" s="39" customFormat="1" ht="25.5" x14ac:dyDescent="0.2">
      <c r="A242" s="34" t="s">
        <v>115</v>
      </c>
      <c r="B242" s="6" t="s">
        <v>66</v>
      </c>
      <c r="C242" s="6" t="s">
        <v>68</v>
      </c>
      <c r="D242" s="6" t="s">
        <v>300</v>
      </c>
      <c r="E242" s="6" t="s">
        <v>116</v>
      </c>
      <c r="F242" s="82">
        <v>4047.7460000000001</v>
      </c>
    </row>
    <row r="243" spans="1:6" ht="51" x14ac:dyDescent="0.2">
      <c r="A243" s="29" t="s">
        <v>323</v>
      </c>
      <c r="B243" s="4" t="s">
        <v>66</v>
      </c>
      <c r="C243" s="4" t="s">
        <v>68</v>
      </c>
      <c r="D243" s="4" t="s">
        <v>324</v>
      </c>
      <c r="E243" s="4"/>
      <c r="F243" s="92">
        <f>F244+F245</f>
        <v>9.1</v>
      </c>
    </row>
    <row r="244" spans="1:6" x14ac:dyDescent="0.2">
      <c r="A244" s="36" t="s">
        <v>273</v>
      </c>
      <c r="B244" s="6" t="s">
        <v>66</v>
      </c>
      <c r="C244" s="6" t="s">
        <v>68</v>
      </c>
      <c r="D244" s="6" t="s">
        <v>324</v>
      </c>
      <c r="E244" s="6" t="s">
        <v>143</v>
      </c>
      <c r="F244" s="92">
        <v>7</v>
      </c>
    </row>
    <row r="245" spans="1:6" ht="38.25" x14ac:dyDescent="0.2">
      <c r="A245" s="13" t="s">
        <v>275</v>
      </c>
      <c r="B245" s="6" t="s">
        <v>66</v>
      </c>
      <c r="C245" s="6" t="s">
        <v>68</v>
      </c>
      <c r="D245" s="6" t="s">
        <v>324</v>
      </c>
      <c r="E245" s="6" t="s">
        <v>195</v>
      </c>
      <c r="F245" s="82">
        <v>2.1</v>
      </c>
    </row>
    <row r="246" spans="1:6" ht="25.5" x14ac:dyDescent="0.2">
      <c r="A246" s="35" t="s">
        <v>151</v>
      </c>
      <c r="B246" s="10" t="s">
        <v>66</v>
      </c>
      <c r="C246" s="10" t="s">
        <v>68</v>
      </c>
      <c r="D246" s="10" t="s">
        <v>193</v>
      </c>
      <c r="E246" s="10"/>
      <c r="F246" s="51">
        <f>F247</f>
        <v>1596.91804</v>
      </c>
    </row>
    <row r="247" spans="1:6" ht="25.5" x14ac:dyDescent="0.2">
      <c r="A247" s="28" t="s">
        <v>45</v>
      </c>
      <c r="B247" s="4" t="s">
        <v>66</v>
      </c>
      <c r="C247" s="4" t="s">
        <v>68</v>
      </c>
      <c r="D247" s="4" t="s">
        <v>46</v>
      </c>
      <c r="E247" s="4"/>
      <c r="F247" s="5">
        <f>SUM(F248:F253)</f>
        <v>1596.91804</v>
      </c>
    </row>
    <row r="248" spans="1:6" x14ac:dyDescent="0.2">
      <c r="A248" s="36" t="s">
        <v>273</v>
      </c>
      <c r="B248" s="6" t="s">
        <v>66</v>
      </c>
      <c r="C248" s="6" t="s">
        <v>68</v>
      </c>
      <c r="D248" s="6" t="s">
        <v>46</v>
      </c>
      <c r="E248" s="6" t="s">
        <v>143</v>
      </c>
      <c r="F248" s="19">
        <v>1067.74</v>
      </c>
    </row>
    <row r="249" spans="1:6" ht="25.5" x14ac:dyDescent="0.2">
      <c r="A249" s="107" t="s">
        <v>464</v>
      </c>
      <c r="B249" s="6" t="s">
        <v>66</v>
      </c>
      <c r="C249" s="6" t="s">
        <v>68</v>
      </c>
      <c r="D249" s="6" t="s">
        <v>46</v>
      </c>
      <c r="E249" s="6" t="s">
        <v>455</v>
      </c>
      <c r="F249" s="19">
        <v>107.627</v>
      </c>
    </row>
    <row r="250" spans="1:6" ht="38.25" x14ac:dyDescent="0.2">
      <c r="A250" s="13" t="s">
        <v>275</v>
      </c>
      <c r="B250" s="6" t="s">
        <v>66</v>
      </c>
      <c r="C250" s="6" t="s">
        <v>68</v>
      </c>
      <c r="D250" s="6" t="s">
        <v>46</v>
      </c>
      <c r="E250" s="6" t="s">
        <v>195</v>
      </c>
      <c r="F250" s="19">
        <v>334.03300000000002</v>
      </c>
    </row>
    <row r="251" spans="1:6" ht="25.5" x14ac:dyDescent="0.2">
      <c r="A251" s="13" t="s">
        <v>113</v>
      </c>
      <c r="B251" s="6" t="s">
        <v>66</v>
      </c>
      <c r="C251" s="6" t="s">
        <v>68</v>
      </c>
      <c r="D251" s="6" t="s">
        <v>46</v>
      </c>
      <c r="E251" s="6" t="s">
        <v>114</v>
      </c>
      <c r="F251" s="19">
        <v>35.92</v>
      </c>
    </row>
    <row r="252" spans="1:6" ht="25.5" x14ac:dyDescent="0.2">
      <c r="A252" s="13" t="s">
        <v>115</v>
      </c>
      <c r="B252" s="6" t="s">
        <v>66</v>
      </c>
      <c r="C252" s="6" t="s">
        <v>68</v>
      </c>
      <c r="D252" s="6" t="s">
        <v>46</v>
      </c>
      <c r="E252" s="6" t="s">
        <v>116</v>
      </c>
      <c r="F252" s="19">
        <v>50.748040000000003</v>
      </c>
    </row>
    <row r="253" spans="1:6" x14ac:dyDescent="0.2">
      <c r="A253" s="67" t="s">
        <v>320</v>
      </c>
      <c r="B253" s="6" t="s">
        <v>66</v>
      </c>
      <c r="C253" s="6" t="s">
        <v>68</v>
      </c>
      <c r="D253" s="6" t="s">
        <v>46</v>
      </c>
      <c r="E253" s="6" t="s">
        <v>319</v>
      </c>
      <c r="F253" s="19">
        <v>0.85</v>
      </c>
    </row>
    <row r="254" spans="1:6" ht="51" x14ac:dyDescent="0.2">
      <c r="A254" s="16" t="s">
        <v>615</v>
      </c>
      <c r="B254" s="4" t="s">
        <v>66</v>
      </c>
      <c r="C254" s="4" t="s">
        <v>68</v>
      </c>
      <c r="D254" s="4" t="s">
        <v>618</v>
      </c>
      <c r="E254" s="4"/>
      <c r="F254" s="92">
        <f>SUM(F255:F256)</f>
        <v>927.11598000000004</v>
      </c>
    </row>
    <row r="255" spans="1:6" x14ac:dyDescent="0.2">
      <c r="A255" s="36" t="s">
        <v>273</v>
      </c>
      <c r="B255" s="6" t="s">
        <v>66</v>
      </c>
      <c r="C255" s="6" t="s">
        <v>68</v>
      </c>
      <c r="D255" s="6" t="s">
        <v>618</v>
      </c>
      <c r="E255" s="6" t="s">
        <v>143</v>
      </c>
      <c r="F255" s="82">
        <v>715.26287000000002</v>
      </c>
    </row>
    <row r="256" spans="1:6" ht="38.25" x14ac:dyDescent="0.2">
      <c r="A256" s="13" t="s">
        <v>275</v>
      </c>
      <c r="B256" s="6" t="s">
        <v>64</v>
      </c>
      <c r="C256" s="6" t="s">
        <v>98</v>
      </c>
      <c r="D256" s="6" t="s">
        <v>618</v>
      </c>
      <c r="E256" s="6" t="s">
        <v>195</v>
      </c>
      <c r="F256" s="82">
        <v>211.85310999999999</v>
      </c>
    </row>
    <row r="257" spans="1:10" x14ac:dyDescent="0.2">
      <c r="A257" s="22" t="s">
        <v>100</v>
      </c>
      <c r="B257" s="8" t="s">
        <v>92</v>
      </c>
      <c r="C257" s="8" t="s">
        <v>71</v>
      </c>
      <c r="D257" s="8"/>
      <c r="E257" s="8"/>
      <c r="F257" s="50">
        <f>F258</f>
        <v>17027.653999999999</v>
      </c>
    </row>
    <row r="258" spans="1:10" ht="63.75" x14ac:dyDescent="0.2">
      <c r="A258" s="38" t="s">
        <v>648</v>
      </c>
      <c r="B258" s="10" t="s">
        <v>66</v>
      </c>
      <c r="C258" s="10" t="s">
        <v>71</v>
      </c>
      <c r="D258" s="10" t="s">
        <v>378</v>
      </c>
      <c r="E258" s="10"/>
      <c r="F258" s="51">
        <f>F259</f>
        <v>17027.653999999999</v>
      </c>
    </row>
    <row r="259" spans="1:10" ht="38.25" x14ac:dyDescent="0.2">
      <c r="A259" s="15" t="s">
        <v>379</v>
      </c>
      <c r="B259" s="4" t="s">
        <v>66</v>
      </c>
      <c r="C259" s="4" t="s">
        <v>71</v>
      </c>
      <c r="D259" s="4" t="s">
        <v>461</v>
      </c>
      <c r="E259" s="4"/>
      <c r="F259" s="5">
        <f>F260</f>
        <v>17027.653999999999</v>
      </c>
    </row>
    <row r="260" spans="1:10" ht="42.75" customHeight="1" x14ac:dyDescent="0.2">
      <c r="A260" s="15" t="s">
        <v>463</v>
      </c>
      <c r="B260" s="4" t="s">
        <v>66</v>
      </c>
      <c r="C260" s="4" t="s">
        <v>71</v>
      </c>
      <c r="D260" s="4" t="s">
        <v>462</v>
      </c>
      <c r="E260" s="4"/>
      <c r="F260" s="5">
        <f>F261</f>
        <v>17027.653999999999</v>
      </c>
    </row>
    <row r="261" spans="1:10" x14ac:dyDescent="0.2">
      <c r="A261" s="24" t="s">
        <v>167</v>
      </c>
      <c r="B261" s="86" t="s">
        <v>66</v>
      </c>
      <c r="C261" s="86" t="s">
        <v>71</v>
      </c>
      <c r="D261" s="6" t="s">
        <v>462</v>
      </c>
      <c r="E261" s="86" t="s">
        <v>120</v>
      </c>
      <c r="F261" s="82">
        <v>17027.653999999999</v>
      </c>
      <c r="H261" s="12"/>
      <c r="I261" s="12"/>
      <c r="J261" s="12"/>
    </row>
    <row r="262" spans="1:10" s="39" customFormat="1" x14ac:dyDescent="0.2">
      <c r="A262" s="22" t="s">
        <v>638</v>
      </c>
      <c r="B262" s="8" t="s">
        <v>66</v>
      </c>
      <c r="C262" s="8" t="s">
        <v>70</v>
      </c>
      <c r="D262" s="8"/>
      <c r="E262" s="8"/>
      <c r="F262" s="119">
        <f>F263</f>
        <v>61020</v>
      </c>
    </row>
    <row r="263" spans="1:10" s="39" customFormat="1" x14ac:dyDescent="0.2">
      <c r="A263" s="38" t="s">
        <v>155</v>
      </c>
      <c r="B263" s="10" t="s">
        <v>66</v>
      </c>
      <c r="C263" s="10" t="s">
        <v>70</v>
      </c>
      <c r="D263" s="10" t="s">
        <v>176</v>
      </c>
      <c r="E263" s="10"/>
      <c r="F263" s="103">
        <f>F264</f>
        <v>61020</v>
      </c>
    </row>
    <row r="264" spans="1:10" ht="38.25" x14ac:dyDescent="0.2">
      <c r="A264" s="15" t="s">
        <v>640</v>
      </c>
      <c r="B264" s="4" t="s">
        <v>66</v>
      </c>
      <c r="C264" s="4" t="s">
        <v>70</v>
      </c>
      <c r="D264" s="4" t="s">
        <v>639</v>
      </c>
      <c r="E264" s="7"/>
      <c r="F264" s="92">
        <f>F265</f>
        <v>61020</v>
      </c>
    </row>
    <row r="265" spans="1:10" ht="25.5" x14ac:dyDescent="0.2">
      <c r="A265" s="13" t="s">
        <v>115</v>
      </c>
      <c r="B265" s="6" t="s">
        <v>66</v>
      </c>
      <c r="C265" s="6" t="s">
        <v>70</v>
      </c>
      <c r="D265" s="6" t="s">
        <v>639</v>
      </c>
      <c r="E265" s="6" t="s">
        <v>116</v>
      </c>
      <c r="F265" s="82">
        <v>61020</v>
      </c>
    </row>
    <row r="266" spans="1:10" x14ac:dyDescent="0.2">
      <c r="A266" s="22" t="s">
        <v>100</v>
      </c>
      <c r="B266" s="8" t="s">
        <v>92</v>
      </c>
      <c r="C266" s="8" t="s">
        <v>69</v>
      </c>
      <c r="D266" s="8"/>
      <c r="E266" s="8"/>
      <c r="F266" s="50">
        <f>F267</f>
        <v>130627.88947000001</v>
      </c>
    </row>
    <row r="267" spans="1:10" ht="51" x14ac:dyDescent="0.2">
      <c r="A267" s="38" t="s">
        <v>644</v>
      </c>
      <c r="B267" s="10" t="s">
        <v>66</v>
      </c>
      <c r="C267" s="10" t="s">
        <v>69</v>
      </c>
      <c r="D267" s="10" t="s">
        <v>196</v>
      </c>
      <c r="E267" s="10"/>
      <c r="F267" s="51">
        <f>F269</f>
        <v>130627.88947000001</v>
      </c>
    </row>
    <row r="268" spans="1:10" ht="27" x14ac:dyDescent="0.25">
      <c r="A268" s="64" t="s">
        <v>519</v>
      </c>
      <c r="B268" s="7" t="s">
        <v>66</v>
      </c>
      <c r="C268" s="7" t="s">
        <v>69</v>
      </c>
      <c r="D268" s="7" t="s">
        <v>518</v>
      </c>
      <c r="E268" s="7"/>
      <c r="F268" s="42">
        <f>F269+F274+F278</f>
        <v>199601.97675</v>
      </c>
    </row>
    <row r="269" spans="1:10" ht="25.5" x14ac:dyDescent="0.2">
      <c r="A269" s="15" t="s">
        <v>521</v>
      </c>
      <c r="B269" s="4" t="s">
        <v>66</v>
      </c>
      <c r="C269" s="4" t="s">
        <v>69</v>
      </c>
      <c r="D269" s="4" t="s">
        <v>520</v>
      </c>
      <c r="E269" s="4"/>
      <c r="F269" s="5">
        <f>F272+F276+F279+F270</f>
        <v>130627.88947000001</v>
      </c>
    </row>
    <row r="270" spans="1:10" s="66" customFormat="1" ht="64.5" x14ac:dyDescent="0.25">
      <c r="A270" s="15" t="s">
        <v>580</v>
      </c>
      <c r="B270" s="4" t="s">
        <v>66</v>
      </c>
      <c r="C270" s="4" t="s">
        <v>69</v>
      </c>
      <c r="D270" s="6" t="s">
        <v>579</v>
      </c>
      <c r="E270" s="4"/>
      <c r="F270" s="5">
        <f>F271</f>
        <v>10000</v>
      </c>
    </row>
    <row r="271" spans="1:10" s="66" customFormat="1" ht="13.5" x14ac:dyDescent="0.25">
      <c r="A271" s="24" t="s">
        <v>410</v>
      </c>
      <c r="B271" s="6" t="s">
        <v>66</v>
      </c>
      <c r="C271" s="6" t="s">
        <v>69</v>
      </c>
      <c r="D271" s="6" t="s">
        <v>579</v>
      </c>
      <c r="E271" s="6" t="s">
        <v>137</v>
      </c>
      <c r="F271" s="19">
        <v>10000</v>
      </c>
    </row>
    <row r="272" spans="1:10" s="66" customFormat="1" ht="26.25" x14ac:dyDescent="0.25">
      <c r="A272" s="15" t="s">
        <v>523</v>
      </c>
      <c r="B272" s="4" t="s">
        <v>66</v>
      </c>
      <c r="C272" s="4" t="s">
        <v>69</v>
      </c>
      <c r="D272" s="4" t="s">
        <v>522</v>
      </c>
      <c r="E272" s="4"/>
      <c r="F272" s="5">
        <f>SUM(F273:F275)</f>
        <v>18497.052489999998</v>
      </c>
    </row>
    <row r="273" spans="1:10" s="66" customFormat="1" ht="13.5" x14ac:dyDescent="0.25">
      <c r="A273" s="13" t="s">
        <v>400</v>
      </c>
      <c r="B273" s="6" t="s">
        <v>66</v>
      </c>
      <c r="C273" s="6" t="s">
        <v>69</v>
      </c>
      <c r="D273" s="6" t="s">
        <v>522</v>
      </c>
      <c r="E273" s="6" t="s">
        <v>399</v>
      </c>
      <c r="F273" s="19">
        <v>25.855550000000001</v>
      </c>
    </row>
    <row r="274" spans="1:10" s="66" customFormat="1" ht="13.5" x14ac:dyDescent="0.25">
      <c r="A274" s="24" t="s">
        <v>167</v>
      </c>
      <c r="B274" s="6" t="s">
        <v>66</v>
      </c>
      <c r="C274" s="6" t="s">
        <v>69</v>
      </c>
      <c r="D274" s="6" t="s">
        <v>522</v>
      </c>
      <c r="E274" s="6" t="s">
        <v>120</v>
      </c>
      <c r="F274" s="19">
        <v>18245.617279999999</v>
      </c>
    </row>
    <row r="275" spans="1:10" s="66" customFormat="1" ht="13.5" x14ac:dyDescent="0.25">
      <c r="A275" s="24" t="s">
        <v>410</v>
      </c>
      <c r="B275" s="6" t="s">
        <v>66</v>
      </c>
      <c r="C275" s="6" t="s">
        <v>69</v>
      </c>
      <c r="D275" s="6" t="s">
        <v>522</v>
      </c>
      <c r="E275" s="6" t="s">
        <v>137</v>
      </c>
      <c r="F275" s="19">
        <v>225.57965999999999</v>
      </c>
    </row>
    <row r="276" spans="1:10" ht="25.5" x14ac:dyDescent="0.2">
      <c r="A276" s="77" t="s">
        <v>421</v>
      </c>
      <c r="B276" s="69" t="s">
        <v>66</v>
      </c>
      <c r="C276" s="69" t="s">
        <v>69</v>
      </c>
      <c r="D276" s="69" t="s">
        <v>524</v>
      </c>
      <c r="E276" s="69"/>
      <c r="F276" s="92">
        <f>SUM(F277:F278)</f>
        <v>101748.88</v>
      </c>
      <c r="H276" s="12"/>
      <c r="I276" s="12"/>
      <c r="J276" s="12"/>
    </row>
    <row r="277" spans="1:10" ht="38.25" x14ac:dyDescent="0.2">
      <c r="A277" s="24" t="s">
        <v>621</v>
      </c>
      <c r="B277" s="70" t="s">
        <v>66</v>
      </c>
      <c r="C277" s="70" t="s">
        <v>69</v>
      </c>
      <c r="D277" s="70" t="s">
        <v>524</v>
      </c>
      <c r="E277" s="86" t="s">
        <v>620</v>
      </c>
      <c r="F277" s="82">
        <v>51020.41</v>
      </c>
    </row>
    <row r="278" spans="1:10" x14ac:dyDescent="0.2">
      <c r="A278" s="24" t="s">
        <v>167</v>
      </c>
      <c r="B278" s="70" t="s">
        <v>66</v>
      </c>
      <c r="C278" s="70" t="s">
        <v>69</v>
      </c>
      <c r="D278" s="70" t="s">
        <v>524</v>
      </c>
      <c r="E278" s="86" t="s">
        <v>120</v>
      </c>
      <c r="F278" s="82">
        <v>50728.47</v>
      </c>
    </row>
    <row r="279" spans="1:10" ht="63.75" x14ac:dyDescent="0.2">
      <c r="A279" s="21" t="s">
        <v>422</v>
      </c>
      <c r="B279" s="69" t="s">
        <v>66</v>
      </c>
      <c r="C279" s="69" t="s">
        <v>69</v>
      </c>
      <c r="D279" s="69" t="s">
        <v>525</v>
      </c>
      <c r="E279" s="86"/>
      <c r="F279" s="92">
        <f>F280</f>
        <v>381.95697999999999</v>
      </c>
    </row>
    <row r="280" spans="1:10" x14ac:dyDescent="0.2">
      <c r="A280" s="13" t="s">
        <v>410</v>
      </c>
      <c r="B280" s="70" t="s">
        <v>66</v>
      </c>
      <c r="C280" s="70" t="s">
        <v>69</v>
      </c>
      <c r="D280" s="70" t="s">
        <v>525</v>
      </c>
      <c r="E280" s="86" t="s">
        <v>137</v>
      </c>
      <c r="F280" s="82">
        <v>381.95697999999999</v>
      </c>
      <c r="G280" s="12"/>
    </row>
    <row r="281" spans="1:10" x14ac:dyDescent="0.2">
      <c r="A281" s="22" t="s">
        <v>106</v>
      </c>
      <c r="B281" s="8" t="s">
        <v>66</v>
      </c>
      <c r="C281" s="8" t="s">
        <v>84</v>
      </c>
      <c r="D281" s="8"/>
      <c r="E281" s="8"/>
      <c r="F281" s="50">
        <f>F282+F297+F309+F286+F301+F305</f>
        <v>2941.788</v>
      </c>
    </row>
    <row r="282" spans="1:10" s="40" customFormat="1" ht="38.25" x14ac:dyDescent="0.2">
      <c r="A282" s="62" t="s">
        <v>643</v>
      </c>
      <c r="B282" s="10" t="s">
        <v>66</v>
      </c>
      <c r="C282" s="10" t="s">
        <v>84</v>
      </c>
      <c r="D282" s="10" t="s">
        <v>434</v>
      </c>
      <c r="E282" s="10"/>
      <c r="F282" s="51">
        <f>F283</f>
        <v>600</v>
      </c>
    </row>
    <row r="283" spans="1:10" s="40" customFormat="1" ht="38.25" x14ac:dyDescent="0.2">
      <c r="A283" s="96" t="s">
        <v>536</v>
      </c>
      <c r="B283" s="4" t="s">
        <v>66</v>
      </c>
      <c r="C283" s="4" t="s">
        <v>84</v>
      </c>
      <c r="D283" s="4" t="s">
        <v>534</v>
      </c>
      <c r="E283" s="4"/>
      <c r="F283" s="5">
        <f>F284</f>
        <v>600</v>
      </c>
    </row>
    <row r="284" spans="1:10" s="40" customFormat="1" ht="38.25" x14ac:dyDescent="0.2">
      <c r="A284" s="104" t="s">
        <v>537</v>
      </c>
      <c r="B284" s="4" t="s">
        <v>66</v>
      </c>
      <c r="C284" s="4" t="s">
        <v>84</v>
      </c>
      <c r="D284" s="6" t="s">
        <v>535</v>
      </c>
      <c r="E284" s="4"/>
      <c r="F284" s="5">
        <f>F285</f>
        <v>600</v>
      </c>
    </row>
    <row r="285" spans="1:10" s="40" customFormat="1" x14ac:dyDescent="0.2">
      <c r="A285" s="13" t="s">
        <v>410</v>
      </c>
      <c r="B285" s="6" t="s">
        <v>66</v>
      </c>
      <c r="C285" s="6" t="s">
        <v>84</v>
      </c>
      <c r="D285" s="6" t="s">
        <v>535</v>
      </c>
      <c r="E285" s="6" t="s">
        <v>137</v>
      </c>
      <c r="F285" s="19">
        <v>600</v>
      </c>
    </row>
    <row r="286" spans="1:10" ht="51" x14ac:dyDescent="0.2">
      <c r="A286" s="38" t="s">
        <v>644</v>
      </c>
      <c r="B286" s="10" t="s">
        <v>66</v>
      </c>
      <c r="C286" s="10" t="s">
        <v>84</v>
      </c>
      <c r="D286" s="10" t="s">
        <v>196</v>
      </c>
      <c r="E286" s="10"/>
      <c r="F286" s="51">
        <f>F287+F293</f>
        <v>956.98800000000006</v>
      </c>
    </row>
    <row r="287" spans="1:10" ht="40.5" x14ac:dyDescent="0.25">
      <c r="A287" s="64" t="s">
        <v>1</v>
      </c>
      <c r="B287" s="7" t="s">
        <v>66</v>
      </c>
      <c r="C287" s="7" t="s">
        <v>84</v>
      </c>
      <c r="D287" s="7" t="s">
        <v>197</v>
      </c>
      <c r="E287" s="7"/>
      <c r="F287" s="42">
        <f>F288</f>
        <v>636.98800000000006</v>
      </c>
    </row>
    <row r="288" spans="1:10" ht="38.25" x14ac:dyDescent="0.2">
      <c r="A288" s="29" t="s">
        <v>326</v>
      </c>
      <c r="B288" s="4" t="s">
        <v>66</v>
      </c>
      <c r="C288" s="4" t="s">
        <v>84</v>
      </c>
      <c r="D288" s="4" t="s">
        <v>36</v>
      </c>
      <c r="E288" s="4"/>
      <c r="F288" s="5">
        <f>F291+F289</f>
        <v>636.98800000000006</v>
      </c>
    </row>
    <row r="289" spans="1:6" ht="51" x14ac:dyDescent="0.2">
      <c r="A289" s="16" t="s">
        <v>313</v>
      </c>
      <c r="B289" s="6" t="s">
        <v>66</v>
      </c>
      <c r="C289" s="6" t="s">
        <v>84</v>
      </c>
      <c r="D289" s="4" t="s">
        <v>485</v>
      </c>
      <c r="E289" s="6"/>
      <c r="F289" s="92">
        <f>F290</f>
        <v>250</v>
      </c>
    </row>
    <row r="290" spans="1:6" ht="25.5" x14ac:dyDescent="0.2">
      <c r="A290" s="13" t="s">
        <v>115</v>
      </c>
      <c r="B290" s="6" t="s">
        <v>66</v>
      </c>
      <c r="C290" s="6" t="s">
        <v>84</v>
      </c>
      <c r="D290" s="6" t="s">
        <v>485</v>
      </c>
      <c r="E290" s="6" t="s">
        <v>116</v>
      </c>
      <c r="F290" s="82">
        <f>200+50</f>
        <v>250</v>
      </c>
    </row>
    <row r="291" spans="1:6" ht="25.5" x14ac:dyDescent="0.2">
      <c r="A291" s="16" t="s">
        <v>483</v>
      </c>
      <c r="B291" s="4" t="s">
        <v>66</v>
      </c>
      <c r="C291" s="4" t="s">
        <v>84</v>
      </c>
      <c r="D291" s="4" t="s">
        <v>484</v>
      </c>
      <c r="E291" s="4"/>
      <c r="F291" s="5">
        <f>F292</f>
        <v>386.988</v>
      </c>
    </row>
    <row r="292" spans="1:6" ht="25.5" x14ac:dyDescent="0.2">
      <c r="A292" s="13" t="s">
        <v>115</v>
      </c>
      <c r="B292" s="6" t="s">
        <v>66</v>
      </c>
      <c r="C292" s="6" t="s">
        <v>84</v>
      </c>
      <c r="D292" s="6" t="s">
        <v>484</v>
      </c>
      <c r="E292" s="86" t="s">
        <v>116</v>
      </c>
      <c r="F292" s="82">
        <v>386.988</v>
      </c>
    </row>
    <row r="293" spans="1:6" ht="25.5" x14ac:dyDescent="0.2">
      <c r="A293" s="62" t="s">
        <v>2</v>
      </c>
      <c r="B293" s="10" t="s">
        <v>66</v>
      </c>
      <c r="C293" s="10" t="s">
        <v>84</v>
      </c>
      <c r="D293" s="10" t="s">
        <v>281</v>
      </c>
      <c r="E293" s="10"/>
      <c r="F293" s="51">
        <f>F294</f>
        <v>320</v>
      </c>
    </row>
    <row r="294" spans="1:6" ht="76.5" x14ac:dyDescent="0.2">
      <c r="A294" s="23" t="s">
        <v>327</v>
      </c>
      <c r="B294" s="4" t="s">
        <v>66</v>
      </c>
      <c r="C294" s="4" t="s">
        <v>84</v>
      </c>
      <c r="D294" s="4" t="s">
        <v>282</v>
      </c>
      <c r="E294" s="4"/>
      <c r="F294" s="5">
        <f>F295</f>
        <v>320</v>
      </c>
    </row>
    <row r="295" spans="1:6" ht="25.5" x14ac:dyDescent="0.2">
      <c r="A295" s="23" t="s">
        <v>15</v>
      </c>
      <c r="B295" s="4" t="s">
        <v>66</v>
      </c>
      <c r="C295" s="4" t="s">
        <v>84</v>
      </c>
      <c r="D295" s="4" t="s">
        <v>408</v>
      </c>
      <c r="E295" s="4"/>
      <c r="F295" s="5">
        <f>F296</f>
        <v>320</v>
      </c>
    </row>
    <row r="296" spans="1:6" ht="25.5" x14ac:dyDescent="0.2">
      <c r="A296" s="13" t="s">
        <v>115</v>
      </c>
      <c r="B296" s="6" t="s">
        <v>66</v>
      </c>
      <c r="C296" s="6" t="s">
        <v>84</v>
      </c>
      <c r="D296" s="6" t="s">
        <v>408</v>
      </c>
      <c r="E296" s="6" t="s">
        <v>116</v>
      </c>
      <c r="F296" s="19">
        <v>320</v>
      </c>
    </row>
    <row r="297" spans="1:6" ht="38.25" x14ac:dyDescent="0.2">
      <c r="A297" s="38" t="s">
        <v>584</v>
      </c>
      <c r="B297" s="10" t="s">
        <v>66</v>
      </c>
      <c r="C297" s="10" t="s">
        <v>84</v>
      </c>
      <c r="D297" s="11" t="s">
        <v>583</v>
      </c>
      <c r="E297" s="10"/>
      <c r="F297" s="51">
        <f>F298</f>
        <v>30</v>
      </c>
    </row>
    <row r="298" spans="1:6" s="39" customFormat="1" ht="38.25" x14ac:dyDescent="0.2">
      <c r="A298" s="15" t="s">
        <v>585</v>
      </c>
      <c r="B298" s="4" t="s">
        <v>66</v>
      </c>
      <c r="C298" s="4" t="s">
        <v>84</v>
      </c>
      <c r="D298" s="4" t="s">
        <v>582</v>
      </c>
      <c r="E298" s="4"/>
      <c r="F298" s="5">
        <f>F299</f>
        <v>30</v>
      </c>
    </row>
    <row r="299" spans="1:6" ht="25.5" x14ac:dyDescent="0.2">
      <c r="A299" s="16" t="s">
        <v>164</v>
      </c>
      <c r="B299" s="4" t="s">
        <v>66</v>
      </c>
      <c r="C299" s="4" t="s">
        <v>84</v>
      </c>
      <c r="D299" s="4" t="s">
        <v>581</v>
      </c>
      <c r="E299" s="4"/>
      <c r="F299" s="5">
        <f>F300</f>
        <v>30</v>
      </c>
    </row>
    <row r="300" spans="1:6" s="39" customFormat="1" ht="25.5" x14ac:dyDescent="0.2">
      <c r="A300" s="13" t="s">
        <v>115</v>
      </c>
      <c r="B300" s="6" t="s">
        <v>66</v>
      </c>
      <c r="C300" s="6" t="s">
        <v>84</v>
      </c>
      <c r="D300" s="6" t="s">
        <v>581</v>
      </c>
      <c r="E300" s="6" t="s">
        <v>116</v>
      </c>
      <c r="F300" s="19">
        <v>30</v>
      </c>
    </row>
    <row r="301" spans="1:6" ht="38.25" x14ac:dyDescent="0.2">
      <c r="A301" s="62" t="s">
        <v>650</v>
      </c>
      <c r="B301" s="10" t="s">
        <v>66</v>
      </c>
      <c r="C301" s="10" t="s">
        <v>84</v>
      </c>
      <c r="D301" s="10" t="s">
        <v>586</v>
      </c>
      <c r="E301" s="10"/>
      <c r="F301" s="51">
        <f>F302</f>
        <v>181</v>
      </c>
    </row>
    <row r="302" spans="1:6" ht="51" x14ac:dyDescent="0.2">
      <c r="A302" s="27" t="s">
        <v>589</v>
      </c>
      <c r="B302" s="4" t="s">
        <v>66</v>
      </c>
      <c r="C302" s="4" t="s">
        <v>84</v>
      </c>
      <c r="D302" s="4" t="s">
        <v>587</v>
      </c>
      <c r="E302" s="4"/>
      <c r="F302" s="5">
        <f>F303</f>
        <v>181</v>
      </c>
    </row>
    <row r="303" spans="1:6" ht="25.5" x14ac:dyDescent="0.2">
      <c r="A303" s="16" t="s">
        <v>164</v>
      </c>
      <c r="B303" s="4" t="s">
        <v>66</v>
      </c>
      <c r="C303" s="4" t="s">
        <v>84</v>
      </c>
      <c r="D303" s="4" t="s">
        <v>588</v>
      </c>
      <c r="E303" s="4"/>
      <c r="F303" s="5">
        <f>F304</f>
        <v>181</v>
      </c>
    </row>
    <row r="304" spans="1:6" ht="25.5" x14ac:dyDescent="0.2">
      <c r="A304" s="34" t="s">
        <v>115</v>
      </c>
      <c r="B304" s="6" t="s">
        <v>66</v>
      </c>
      <c r="C304" s="6" t="s">
        <v>84</v>
      </c>
      <c r="D304" s="6" t="s">
        <v>588</v>
      </c>
      <c r="E304" s="6" t="s">
        <v>116</v>
      </c>
      <c r="F304" s="82">
        <v>181</v>
      </c>
    </row>
    <row r="305" spans="1:6" ht="51" x14ac:dyDescent="0.2">
      <c r="A305" s="62" t="s">
        <v>590</v>
      </c>
      <c r="B305" s="10" t="s">
        <v>66</v>
      </c>
      <c r="C305" s="10" t="s">
        <v>84</v>
      </c>
      <c r="D305" s="10" t="s">
        <v>591</v>
      </c>
      <c r="E305" s="10"/>
      <c r="F305" s="51">
        <f>F306</f>
        <v>800</v>
      </c>
    </row>
    <row r="306" spans="1:6" ht="25.5" x14ac:dyDescent="0.2">
      <c r="A306" s="27" t="s">
        <v>593</v>
      </c>
      <c r="B306" s="4" t="s">
        <v>66</v>
      </c>
      <c r="C306" s="4" t="s">
        <v>84</v>
      </c>
      <c r="D306" s="4" t="s">
        <v>592</v>
      </c>
      <c r="E306" s="4"/>
      <c r="F306" s="92">
        <f>F307</f>
        <v>800</v>
      </c>
    </row>
    <row r="307" spans="1:6" ht="38.25" x14ac:dyDescent="0.2">
      <c r="A307" s="28" t="s">
        <v>613</v>
      </c>
      <c r="B307" s="4" t="s">
        <v>66</v>
      </c>
      <c r="C307" s="4" t="s">
        <v>84</v>
      </c>
      <c r="D307" s="4" t="s">
        <v>612</v>
      </c>
      <c r="E307" s="4"/>
      <c r="F307" s="5">
        <f>F308</f>
        <v>800</v>
      </c>
    </row>
    <row r="308" spans="1:6" ht="25.5" x14ac:dyDescent="0.2">
      <c r="A308" s="34" t="s">
        <v>115</v>
      </c>
      <c r="B308" s="6" t="s">
        <v>66</v>
      </c>
      <c r="C308" s="6" t="s">
        <v>84</v>
      </c>
      <c r="D308" s="6" t="s">
        <v>612</v>
      </c>
      <c r="E308" s="6" t="s">
        <v>116</v>
      </c>
      <c r="F308" s="82">
        <f>800</f>
        <v>800</v>
      </c>
    </row>
    <row r="309" spans="1:6" s="39" customFormat="1" x14ac:dyDescent="0.2">
      <c r="A309" s="38" t="s">
        <v>155</v>
      </c>
      <c r="B309" s="10" t="s">
        <v>66</v>
      </c>
      <c r="C309" s="10" t="s">
        <v>84</v>
      </c>
      <c r="D309" s="10" t="s">
        <v>176</v>
      </c>
      <c r="E309" s="10"/>
      <c r="F309" s="51">
        <f>F310+F312</f>
        <v>373.8</v>
      </c>
    </row>
    <row r="310" spans="1:6" ht="63.75" x14ac:dyDescent="0.2">
      <c r="A310" s="23" t="s">
        <v>110</v>
      </c>
      <c r="B310" s="4" t="s">
        <v>66</v>
      </c>
      <c r="C310" s="4" t="s">
        <v>84</v>
      </c>
      <c r="D310" s="4" t="s">
        <v>201</v>
      </c>
      <c r="E310" s="4"/>
      <c r="F310" s="92">
        <f>F311</f>
        <v>3.8</v>
      </c>
    </row>
    <row r="311" spans="1:6" ht="25.5" x14ac:dyDescent="0.2">
      <c r="A311" s="34" t="s">
        <v>115</v>
      </c>
      <c r="B311" s="6" t="s">
        <v>66</v>
      </c>
      <c r="C311" s="6" t="s">
        <v>84</v>
      </c>
      <c r="D311" s="6" t="s">
        <v>201</v>
      </c>
      <c r="E311" s="6" t="s">
        <v>116</v>
      </c>
      <c r="F311" s="82">
        <v>3.8</v>
      </c>
    </row>
    <row r="312" spans="1:6" ht="25.5" x14ac:dyDescent="0.2">
      <c r="A312" s="23" t="s">
        <v>15</v>
      </c>
      <c r="B312" s="4" t="s">
        <v>66</v>
      </c>
      <c r="C312" s="4" t="s">
        <v>84</v>
      </c>
      <c r="D312" s="4" t="s">
        <v>622</v>
      </c>
      <c r="E312" s="4"/>
      <c r="F312" s="92">
        <f>F313</f>
        <v>370</v>
      </c>
    </row>
    <row r="313" spans="1:6" x14ac:dyDescent="0.2">
      <c r="A313" s="24" t="s">
        <v>167</v>
      </c>
      <c r="B313" s="6" t="s">
        <v>66</v>
      </c>
      <c r="C313" s="6" t="s">
        <v>84</v>
      </c>
      <c r="D313" s="6" t="s">
        <v>622</v>
      </c>
      <c r="E313" s="6" t="s">
        <v>120</v>
      </c>
      <c r="F313" s="82">
        <v>370</v>
      </c>
    </row>
    <row r="314" spans="1:6" s="39" customFormat="1" x14ac:dyDescent="0.2">
      <c r="A314" s="32" t="s">
        <v>134</v>
      </c>
      <c r="B314" s="9" t="s">
        <v>68</v>
      </c>
      <c r="C314" s="9"/>
      <c r="D314" s="9"/>
      <c r="E314" s="9"/>
      <c r="F314" s="49">
        <f>F315+F321+F341+F361</f>
        <v>1116007.2636899999</v>
      </c>
    </row>
    <row r="315" spans="1:6" s="39" customFormat="1" x14ac:dyDescent="0.2">
      <c r="A315" s="26" t="s">
        <v>538</v>
      </c>
      <c r="B315" s="8" t="s">
        <v>68</v>
      </c>
      <c r="C315" s="8" t="s">
        <v>64</v>
      </c>
      <c r="D315" s="8"/>
      <c r="E315" s="8"/>
      <c r="F315" s="50">
        <f>F316</f>
        <v>217485.2482</v>
      </c>
    </row>
    <row r="316" spans="1:6" s="39" customFormat="1" x14ac:dyDescent="0.2">
      <c r="A316" s="17" t="s">
        <v>155</v>
      </c>
      <c r="B316" s="10" t="s">
        <v>68</v>
      </c>
      <c r="C316" s="10" t="s">
        <v>64</v>
      </c>
      <c r="D316" s="10" t="s">
        <v>176</v>
      </c>
      <c r="E316" s="10"/>
      <c r="F316" s="51">
        <f>F317+F319</f>
        <v>217485.2482</v>
      </c>
    </row>
    <row r="317" spans="1:6" s="39" customFormat="1" ht="89.25" x14ac:dyDescent="0.2">
      <c r="A317" s="116" t="s">
        <v>539</v>
      </c>
      <c r="B317" s="4" t="s">
        <v>68</v>
      </c>
      <c r="C317" s="4" t="s">
        <v>64</v>
      </c>
      <c r="D317" s="4" t="s">
        <v>540</v>
      </c>
      <c r="E317" s="4"/>
      <c r="F317" s="5">
        <f>F318</f>
        <v>216905.43938</v>
      </c>
    </row>
    <row r="318" spans="1:6" s="39" customFormat="1" x14ac:dyDescent="0.2">
      <c r="A318" s="24" t="s">
        <v>167</v>
      </c>
      <c r="B318" s="6" t="s">
        <v>68</v>
      </c>
      <c r="C318" s="6" t="s">
        <v>64</v>
      </c>
      <c r="D318" s="6" t="s">
        <v>540</v>
      </c>
      <c r="E318" s="86" t="s">
        <v>120</v>
      </c>
      <c r="F318" s="19">
        <v>216905.43938</v>
      </c>
    </row>
    <row r="319" spans="1:6" s="39" customFormat="1" ht="76.5" x14ac:dyDescent="0.2">
      <c r="A319" s="116" t="s">
        <v>623</v>
      </c>
      <c r="B319" s="4" t="s">
        <v>68</v>
      </c>
      <c r="C319" s="4" t="s">
        <v>64</v>
      </c>
      <c r="D319" s="4" t="s">
        <v>624</v>
      </c>
      <c r="E319" s="4"/>
      <c r="F319" s="5">
        <f>F320</f>
        <v>579.80881999999997</v>
      </c>
    </row>
    <row r="320" spans="1:6" s="39" customFormat="1" x14ac:dyDescent="0.2">
      <c r="A320" s="24" t="s">
        <v>167</v>
      </c>
      <c r="B320" s="6" t="s">
        <v>68</v>
      </c>
      <c r="C320" s="6" t="s">
        <v>64</v>
      </c>
      <c r="D320" s="6" t="s">
        <v>624</v>
      </c>
      <c r="E320" s="86" t="s">
        <v>120</v>
      </c>
      <c r="F320" s="19">
        <v>579.80881999999997</v>
      </c>
    </row>
    <row r="321" spans="1:6" x14ac:dyDescent="0.2">
      <c r="A321" s="26" t="s">
        <v>90</v>
      </c>
      <c r="B321" s="8" t="s">
        <v>68</v>
      </c>
      <c r="C321" s="8" t="s">
        <v>65</v>
      </c>
      <c r="D321" s="8"/>
      <c r="E321" s="8"/>
      <c r="F321" s="50">
        <f>F332+F328+F322</f>
        <v>132862.95540000001</v>
      </c>
    </row>
    <row r="322" spans="1:6" s="39" customFormat="1" ht="38.25" x14ac:dyDescent="0.2">
      <c r="A322" s="38" t="s">
        <v>649</v>
      </c>
      <c r="B322" s="10" t="s">
        <v>66</v>
      </c>
      <c r="C322" s="10" t="s">
        <v>68</v>
      </c>
      <c r="D322" s="10" t="s">
        <v>42</v>
      </c>
      <c r="E322" s="10"/>
      <c r="F322" s="51">
        <f>F323</f>
        <v>103070</v>
      </c>
    </row>
    <row r="323" spans="1:6" s="39" customFormat="1" ht="51" x14ac:dyDescent="0.2">
      <c r="A323" s="15" t="s">
        <v>496</v>
      </c>
      <c r="B323" s="4" t="s">
        <v>66</v>
      </c>
      <c r="C323" s="4" t="s">
        <v>68</v>
      </c>
      <c r="D323" s="4" t="s">
        <v>491</v>
      </c>
      <c r="E323" s="4"/>
      <c r="F323" s="5">
        <f>F324</f>
        <v>103070</v>
      </c>
    </row>
    <row r="324" spans="1:6" s="39" customFormat="1" ht="38.25" x14ac:dyDescent="0.2">
      <c r="A324" s="15" t="s">
        <v>494</v>
      </c>
      <c r="B324" s="4" t="s">
        <v>66</v>
      </c>
      <c r="C324" s="4" t="s">
        <v>68</v>
      </c>
      <c r="D324" s="4" t="s">
        <v>493</v>
      </c>
      <c r="E324" s="4"/>
      <c r="F324" s="5">
        <f>F325</f>
        <v>103070</v>
      </c>
    </row>
    <row r="325" spans="1:6" s="39" customFormat="1" x14ac:dyDescent="0.2">
      <c r="A325" s="15" t="s">
        <v>447</v>
      </c>
      <c r="B325" s="4" t="s">
        <v>66</v>
      </c>
      <c r="C325" s="4" t="s">
        <v>68</v>
      </c>
      <c r="D325" s="4" t="s">
        <v>495</v>
      </c>
      <c r="E325" s="4"/>
      <c r="F325" s="5">
        <f>SUM(F326:F327)</f>
        <v>103070</v>
      </c>
    </row>
    <row r="326" spans="1:6" s="39" customFormat="1" x14ac:dyDescent="0.2">
      <c r="A326" s="34" t="s">
        <v>167</v>
      </c>
      <c r="B326" s="6" t="s">
        <v>66</v>
      </c>
      <c r="C326" s="6" t="s">
        <v>68</v>
      </c>
      <c r="D326" s="6" t="s">
        <v>495</v>
      </c>
      <c r="E326" s="6" t="s">
        <v>120</v>
      </c>
      <c r="F326" s="19">
        <v>51535</v>
      </c>
    </row>
    <row r="327" spans="1:6" s="39" customFormat="1" x14ac:dyDescent="0.2">
      <c r="A327" s="24" t="s">
        <v>410</v>
      </c>
      <c r="B327" s="6" t="s">
        <v>66</v>
      </c>
      <c r="C327" s="6" t="s">
        <v>68</v>
      </c>
      <c r="D327" s="6" t="s">
        <v>495</v>
      </c>
      <c r="E327" s="6" t="s">
        <v>137</v>
      </c>
      <c r="F327" s="19">
        <v>51535</v>
      </c>
    </row>
    <row r="328" spans="1:6" ht="25.5" x14ac:dyDescent="0.2">
      <c r="A328" s="68" t="s">
        <v>651</v>
      </c>
      <c r="B328" s="10" t="s">
        <v>68</v>
      </c>
      <c r="C328" s="10" t="s">
        <v>65</v>
      </c>
      <c r="D328" s="10" t="s">
        <v>328</v>
      </c>
      <c r="E328" s="10"/>
      <c r="F328" s="51">
        <f>F329</f>
        <v>14006.39</v>
      </c>
    </row>
    <row r="329" spans="1:6" ht="25.5" x14ac:dyDescent="0.2">
      <c r="A329" s="75" t="s">
        <v>330</v>
      </c>
      <c r="B329" s="4" t="s">
        <v>68</v>
      </c>
      <c r="C329" s="4" t="s">
        <v>65</v>
      </c>
      <c r="D329" s="4" t="s">
        <v>353</v>
      </c>
      <c r="E329" s="4"/>
      <c r="F329" s="5">
        <f>F330</f>
        <v>14006.39</v>
      </c>
    </row>
    <row r="330" spans="1:6" ht="51" x14ac:dyDescent="0.2">
      <c r="A330" s="104" t="s">
        <v>437</v>
      </c>
      <c r="B330" s="4" t="s">
        <v>68</v>
      </c>
      <c r="C330" s="4" t="s">
        <v>65</v>
      </c>
      <c r="D330" s="4" t="s">
        <v>541</v>
      </c>
      <c r="E330" s="4"/>
      <c r="F330" s="5">
        <f>F331</f>
        <v>14006.39</v>
      </c>
    </row>
    <row r="331" spans="1:6" ht="38.25" x14ac:dyDescent="0.2">
      <c r="A331" s="34" t="s">
        <v>465</v>
      </c>
      <c r="B331" s="6" t="s">
        <v>68</v>
      </c>
      <c r="C331" s="6" t="s">
        <v>65</v>
      </c>
      <c r="D331" s="4" t="s">
        <v>541</v>
      </c>
      <c r="E331" s="6" t="s">
        <v>466</v>
      </c>
      <c r="F331" s="19">
        <v>14006.39</v>
      </c>
    </row>
    <row r="332" spans="1:6" s="39" customFormat="1" x14ac:dyDescent="0.2">
      <c r="A332" s="17" t="s">
        <v>155</v>
      </c>
      <c r="B332" s="10" t="s">
        <v>68</v>
      </c>
      <c r="C332" s="10" t="s">
        <v>65</v>
      </c>
      <c r="D332" s="10" t="s">
        <v>176</v>
      </c>
      <c r="E332" s="10"/>
      <c r="F332" s="51">
        <f>F337+F333+F335+F339</f>
        <v>15786.565399999999</v>
      </c>
    </row>
    <row r="333" spans="1:6" s="39" customFormat="1" ht="63.75" x14ac:dyDescent="0.2">
      <c r="A333" s="15" t="s">
        <v>425</v>
      </c>
      <c r="B333" s="4" t="s">
        <v>68</v>
      </c>
      <c r="C333" s="4" t="s">
        <v>65</v>
      </c>
      <c r="D333" s="4" t="s">
        <v>426</v>
      </c>
      <c r="E333" s="4"/>
      <c r="F333" s="92">
        <f>SUM(F334:F334)</f>
        <v>13510.0304</v>
      </c>
    </row>
    <row r="334" spans="1:6" s="39" customFormat="1" x14ac:dyDescent="0.2">
      <c r="A334" s="34" t="s">
        <v>167</v>
      </c>
      <c r="B334" s="6" t="s">
        <v>68</v>
      </c>
      <c r="C334" s="6" t="s">
        <v>65</v>
      </c>
      <c r="D334" s="6" t="s">
        <v>426</v>
      </c>
      <c r="E334" s="6" t="s">
        <v>120</v>
      </c>
      <c r="F334" s="82">
        <v>13510.0304</v>
      </c>
    </row>
    <row r="335" spans="1:6" s="39" customFormat="1" ht="89.25" x14ac:dyDescent="0.2">
      <c r="A335" s="104" t="s">
        <v>626</v>
      </c>
      <c r="B335" s="88" t="s">
        <v>68</v>
      </c>
      <c r="C335" s="88" t="s">
        <v>65</v>
      </c>
      <c r="D335" s="88" t="s">
        <v>625</v>
      </c>
      <c r="E335" s="88"/>
      <c r="F335" s="92">
        <f>SUM(F336:F336)</f>
        <v>685.17499999999995</v>
      </c>
    </row>
    <row r="336" spans="1:6" s="39" customFormat="1" x14ac:dyDescent="0.2">
      <c r="A336" s="34" t="s">
        <v>167</v>
      </c>
      <c r="B336" s="86" t="s">
        <v>68</v>
      </c>
      <c r="C336" s="86" t="s">
        <v>65</v>
      </c>
      <c r="D336" s="86" t="s">
        <v>625</v>
      </c>
      <c r="E336" s="86" t="s">
        <v>120</v>
      </c>
      <c r="F336" s="82">
        <v>685.17499999999995</v>
      </c>
    </row>
    <row r="337" spans="1:6" s="39" customFormat="1" ht="25.5" x14ac:dyDescent="0.2">
      <c r="A337" s="104" t="s">
        <v>164</v>
      </c>
      <c r="B337" s="88" t="s">
        <v>68</v>
      </c>
      <c r="C337" s="88" t="s">
        <v>65</v>
      </c>
      <c r="D337" s="88" t="s">
        <v>456</v>
      </c>
      <c r="E337" s="88"/>
      <c r="F337" s="92">
        <f>SUM(F338:F338)</f>
        <v>623.58000000000004</v>
      </c>
    </row>
    <row r="338" spans="1:6" s="39" customFormat="1" ht="25.5" x14ac:dyDescent="0.2">
      <c r="A338" s="34" t="s">
        <v>115</v>
      </c>
      <c r="B338" s="86" t="s">
        <v>68</v>
      </c>
      <c r="C338" s="86" t="s">
        <v>65</v>
      </c>
      <c r="D338" s="86" t="s">
        <v>456</v>
      </c>
      <c r="E338" s="86" t="s">
        <v>116</v>
      </c>
      <c r="F338" s="82">
        <v>623.58000000000004</v>
      </c>
    </row>
    <row r="339" spans="1:6" s="39" customFormat="1" ht="25.5" x14ac:dyDescent="0.2">
      <c r="A339" s="104" t="s">
        <v>628</v>
      </c>
      <c r="B339" s="88" t="s">
        <v>68</v>
      </c>
      <c r="C339" s="88" t="s">
        <v>65</v>
      </c>
      <c r="D339" s="88" t="s">
        <v>627</v>
      </c>
      <c r="E339" s="88"/>
      <c r="F339" s="92">
        <f>SUM(F340:F340)</f>
        <v>967.78</v>
      </c>
    </row>
    <row r="340" spans="1:6" s="39" customFormat="1" x14ac:dyDescent="0.2">
      <c r="A340" s="34" t="s">
        <v>167</v>
      </c>
      <c r="B340" s="86" t="s">
        <v>68</v>
      </c>
      <c r="C340" s="86" t="s">
        <v>65</v>
      </c>
      <c r="D340" s="86" t="s">
        <v>627</v>
      </c>
      <c r="E340" s="86" t="s">
        <v>120</v>
      </c>
      <c r="F340" s="82">
        <v>967.78</v>
      </c>
    </row>
    <row r="341" spans="1:6" x14ac:dyDescent="0.2">
      <c r="A341" s="26" t="s">
        <v>53</v>
      </c>
      <c r="B341" s="8" t="s">
        <v>68</v>
      </c>
      <c r="C341" s="8" t="s">
        <v>78</v>
      </c>
      <c r="D341" s="8"/>
      <c r="E341" s="8"/>
      <c r="F341" s="50">
        <f>F342+F347+F354</f>
        <v>101215.05009</v>
      </c>
    </row>
    <row r="342" spans="1:6" ht="38.25" x14ac:dyDescent="0.2">
      <c r="A342" s="62" t="s">
        <v>652</v>
      </c>
      <c r="B342" s="10" t="s">
        <v>68</v>
      </c>
      <c r="C342" s="10" t="s">
        <v>78</v>
      </c>
      <c r="D342" s="10" t="s">
        <v>315</v>
      </c>
      <c r="E342" s="10"/>
      <c r="F342" s="51">
        <f>F343</f>
        <v>30308.14446</v>
      </c>
    </row>
    <row r="343" spans="1:6" ht="25.5" x14ac:dyDescent="0.2">
      <c r="A343" s="23" t="s">
        <v>316</v>
      </c>
      <c r="B343" s="4" t="s">
        <v>68</v>
      </c>
      <c r="C343" s="4" t="s">
        <v>78</v>
      </c>
      <c r="D343" s="4" t="s">
        <v>329</v>
      </c>
      <c r="E343" s="15"/>
      <c r="F343" s="19">
        <f>F344</f>
        <v>30308.14446</v>
      </c>
    </row>
    <row r="344" spans="1:6" ht="38.25" x14ac:dyDescent="0.2">
      <c r="A344" s="23" t="s">
        <v>354</v>
      </c>
      <c r="B344" s="4" t="s">
        <v>68</v>
      </c>
      <c r="C344" s="4" t="s">
        <v>78</v>
      </c>
      <c r="D344" s="4" t="s">
        <v>368</v>
      </c>
      <c r="E344" s="15"/>
      <c r="F344" s="92">
        <f>SUM(F345:F346)</f>
        <v>30308.14446</v>
      </c>
    </row>
    <row r="345" spans="1:6" x14ac:dyDescent="0.2">
      <c r="A345" s="89" t="s">
        <v>167</v>
      </c>
      <c r="B345" s="6" t="s">
        <v>68</v>
      </c>
      <c r="C345" s="6" t="s">
        <v>78</v>
      </c>
      <c r="D345" s="6" t="s">
        <v>368</v>
      </c>
      <c r="E345" s="6" t="s">
        <v>120</v>
      </c>
      <c r="F345" s="82">
        <f>14836.15464+302.77866+15.13893</f>
        <v>15154.07223</v>
      </c>
    </row>
    <row r="346" spans="1:6" x14ac:dyDescent="0.2">
      <c r="A346" s="34" t="s">
        <v>410</v>
      </c>
      <c r="B346" s="6" t="s">
        <v>68</v>
      </c>
      <c r="C346" s="6" t="s">
        <v>78</v>
      </c>
      <c r="D346" s="6" t="s">
        <v>368</v>
      </c>
      <c r="E346" s="6" t="s">
        <v>137</v>
      </c>
      <c r="F346" s="82">
        <v>15154.07223</v>
      </c>
    </row>
    <row r="347" spans="1:6" ht="38.25" x14ac:dyDescent="0.2">
      <c r="A347" s="38" t="s">
        <v>531</v>
      </c>
      <c r="B347" s="10" t="s">
        <v>68</v>
      </c>
      <c r="C347" s="10" t="s">
        <v>78</v>
      </c>
      <c r="D347" s="10" t="s">
        <v>528</v>
      </c>
      <c r="E347" s="10"/>
      <c r="F347" s="51">
        <f>F348+F351</f>
        <v>16282.310509999999</v>
      </c>
    </row>
    <row r="348" spans="1:6" ht="25.5" x14ac:dyDescent="0.2">
      <c r="A348" s="15" t="s">
        <v>543</v>
      </c>
      <c r="B348" s="4" t="s">
        <v>68</v>
      </c>
      <c r="C348" s="4" t="s">
        <v>78</v>
      </c>
      <c r="D348" s="4" t="s">
        <v>542</v>
      </c>
      <c r="E348" s="4"/>
      <c r="F348" s="92">
        <f>F349</f>
        <v>16182.310509999999</v>
      </c>
    </row>
    <row r="349" spans="1:6" ht="25.5" x14ac:dyDescent="0.2">
      <c r="A349" s="16" t="s">
        <v>164</v>
      </c>
      <c r="B349" s="4" t="s">
        <v>68</v>
      </c>
      <c r="C349" s="4" t="s">
        <v>78</v>
      </c>
      <c r="D349" s="4" t="s">
        <v>544</v>
      </c>
      <c r="E349" s="4"/>
      <c r="F349" s="92">
        <f>F350</f>
        <v>16182.310509999999</v>
      </c>
    </row>
    <row r="350" spans="1:6" x14ac:dyDescent="0.2">
      <c r="A350" s="34" t="s">
        <v>410</v>
      </c>
      <c r="B350" s="6" t="s">
        <v>68</v>
      </c>
      <c r="C350" s="6" t="s">
        <v>78</v>
      </c>
      <c r="D350" s="6" t="s">
        <v>544</v>
      </c>
      <c r="E350" s="6" t="s">
        <v>137</v>
      </c>
      <c r="F350" s="82">
        <v>16182.310509999999</v>
      </c>
    </row>
    <row r="351" spans="1:6" ht="25.5" x14ac:dyDescent="0.2">
      <c r="A351" s="15" t="s">
        <v>547</v>
      </c>
      <c r="B351" s="4" t="s">
        <v>68</v>
      </c>
      <c r="C351" s="4" t="s">
        <v>78</v>
      </c>
      <c r="D351" s="4" t="s">
        <v>545</v>
      </c>
      <c r="E351" s="4"/>
      <c r="F351" s="92">
        <f>F352</f>
        <v>100</v>
      </c>
    </row>
    <row r="352" spans="1:6" ht="25.5" x14ac:dyDescent="0.2">
      <c r="A352" s="16" t="s">
        <v>164</v>
      </c>
      <c r="B352" s="4" t="s">
        <v>68</v>
      </c>
      <c r="C352" s="4" t="s">
        <v>78</v>
      </c>
      <c r="D352" s="4" t="s">
        <v>546</v>
      </c>
      <c r="E352" s="4"/>
      <c r="F352" s="92">
        <f>F353</f>
        <v>100</v>
      </c>
    </row>
    <row r="353" spans="1:6" x14ac:dyDescent="0.2">
      <c r="A353" s="34" t="s">
        <v>167</v>
      </c>
      <c r="B353" s="6" t="s">
        <v>68</v>
      </c>
      <c r="C353" s="6" t="s">
        <v>78</v>
      </c>
      <c r="D353" s="6" t="s">
        <v>546</v>
      </c>
      <c r="E353" s="6" t="s">
        <v>120</v>
      </c>
      <c r="F353" s="82">
        <v>100</v>
      </c>
    </row>
    <row r="354" spans="1:6" x14ac:dyDescent="0.2">
      <c r="A354" s="38" t="s">
        <v>155</v>
      </c>
      <c r="B354" s="10" t="s">
        <v>68</v>
      </c>
      <c r="C354" s="10" t="s">
        <v>78</v>
      </c>
      <c r="D354" s="10" t="s">
        <v>176</v>
      </c>
      <c r="E354" s="10"/>
      <c r="F354" s="51">
        <f>F355+F358</f>
        <v>54624.595119999998</v>
      </c>
    </row>
    <row r="355" spans="1:6" ht="51" x14ac:dyDescent="0.2">
      <c r="A355" s="15" t="s">
        <v>549</v>
      </c>
      <c r="B355" s="4" t="s">
        <v>68</v>
      </c>
      <c r="C355" s="4" t="s">
        <v>78</v>
      </c>
      <c r="D355" s="4" t="s">
        <v>548</v>
      </c>
      <c r="E355" s="4"/>
      <c r="F355" s="92">
        <f>SUM(F356:F357)</f>
        <v>54078.400000000001</v>
      </c>
    </row>
    <row r="356" spans="1:6" x14ac:dyDescent="0.2">
      <c r="A356" s="89" t="s">
        <v>167</v>
      </c>
      <c r="B356" s="6" t="s">
        <v>68</v>
      </c>
      <c r="C356" s="6" t="s">
        <v>78</v>
      </c>
      <c r="D356" s="6" t="s">
        <v>548</v>
      </c>
      <c r="E356" s="6" t="s">
        <v>120</v>
      </c>
      <c r="F356" s="82">
        <v>27039.200000000001</v>
      </c>
    </row>
    <row r="357" spans="1:6" x14ac:dyDescent="0.2">
      <c r="A357" s="34" t="s">
        <v>410</v>
      </c>
      <c r="B357" s="6" t="s">
        <v>68</v>
      </c>
      <c r="C357" s="6" t="s">
        <v>78</v>
      </c>
      <c r="D357" s="6" t="s">
        <v>548</v>
      </c>
      <c r="E357" s="6" t="s">
        <v>137</v>
      </c>
      <c r="F357" s="82">
        <v>27039.200000000001</v>
      </c>
    </row>
    <row r="358" spans="1:6" ht="51" x14ac:dyDescent="0.2">
      <c r="A358" s="15" t="s">
        <v>549</v>
      </c>
      <c r="B358" s="4" t="s">
        <v>68</v>
      </c>
      <c r="C358" s="4" t="s">
        <v>78</v>
      </c>
      <c r="D358" s="4" t="s">
        <v>550</v>
      </c>
      <c r="E358" s="4"/>
      <c r="F358" s="92">
        <f>SUM(F359:F360)</f>
        <v>546.19511999999997</v>
      </c>
    </row>
    <row r="359" spans="1:6" x14ac:dyDescent="0.2">
      <c r="A359" s="89" t="s">
        <v>167</v>
      </c>
      <c r="B359" s="6" t="s">
        <v>68</v>
      </c>
      <c r="C359" s="6" t="s">
        <v>78</v>
      </c>
      <c r="D359" s="6" t="s">
        <v>550</v>
      </c>
      <c r="E359" s="6" t="s">
        <v>120</v>
      </c>
      <c r="F359" s="82">
        <v>273.09755999999999</v>
      </c>
    </row>
    <row r="360" spans="1:6" x14ac:dyDescent="0.2">
      <c r="A360" s="34" t="s">
        <v>410</v>
      </c>
      <c r="B360" s="6" t="s">
        <v>68</v>
      </c>
      <c r="C360" s="6" t="s">
        <v>78</v>
      </c>
      <c r="D360" s="6" t="s">
        <v>550</v>
      </c>
      <c r="E360" s="6" t="s">
        <v>137</v>
      </c>
      <c r="F360" s="82">
        <v>273.09755999999999</v>
      </c>
    </row>
    <row r="361" spans="1:6" ht="25.5" x14ac:dyDescent="0.2">
      <c r="A361" s="26" t="s">
        <v>427</v>
      </c>
      <c r="B361" s="8" t="s">
        <v>68</v>
      </c>
      <c r="C361" s="8" t="s">
        <v>68</v>
      </c>
      <c r="D361" s="8"/>
      <c r="E361" s="8"/>
      <c r="F361" s="50">
        <f>F369+F362</f>
        <v>664444.01</v>
      </c>
    </row>
    <row r="362" spans="1:6" ht="38.25" x14ac:dyDescent="0.2">
      <c r="A362" s="62" t="s">
        <v>652</v>
      </c>
      <c r="B362" s="10" t="s">
        <v>68</v>
      </c>
      <c r="C362" s="10" t="s">
        <v>68</v>
      </c>
      <c r="D362" s="10" t="s">
        <v>315</v>
      </c>
      <c r="E362" s="10"/>
      <c r="F362" s="51">
        <f>F363+F366</f>
        <v>370000</v>
      </c>
    </row>
    <row r="363" spans="1:6" ht="51" x14ac:dyDescent="0.2">
      <c r="A363" s="15" t="s">
        <v>448</v>
      </c>
      <c r="B363" s="4" t="s">
        <v>68</v>
      </c>
      <c r="C363" s="4" t="s">
        <v>68</v>
      </c>
      <c r="D363" s="4" t="s">
        <v>658</v>
      </c>
      <c r="E363" s="4"/>
      <c r="F363" s="92">
        <f>SUM(F364:F365)</f>
        <v>170000</v>
      </c>
    </row>
    <row r="364" spans="1:6" x14ac:dyDescent="0.2">
      <c r="A364" s="89" t="s">
        <v>167</v>
      </c>
      <c r="B364" s="6" t="s">
        <v>68</v>
      </c>
      <c r="C364" s="6" t="s">
        <v>68</v>
      </c>
      <c r="D364" s="6" t="s">
        <v>658</v>
      </c>
      <c r="E364" s="6" t="s">
        <v>120</v>
      </c>
      <c r="F364" s="82">
        <f>85000</f>
        <v>85000</v>
      </c>
    </row>
    <row r="365" spans="1:6" x14ac:dyDescent="0.2">
      <c r="A365" s="34" t="s">
        <v>410</v>
      </c>
      <c r="B365" s="6" t="s">
        <v>68</v>
      </c>
      <c r="C365" s="6" t="s">
        <v>68</v>
      </c>
      <c r="D365" s="6" t="s">
        <v>658</v>
      </c>
      <c r="E365" s="6" t="s">
        <v>137</v>
      </c>
      <c r="F365" s="82">
        <v>85000</v>
      </c>
    </row>
    <row r="366" spans="1:6" ht="51" x14ac:dyDescent="0.2">
      <c r="A366" s="15" t="s">
        <v>448</v>
      </c>
      <c r="B366" s="4" t="s">
        <v>68</v>
      </c>
      <c r="C366" s="4" t="s">
        <v>68</v>
      </c>
      <c r="D366" s="4" t="s">
        <v>659</v>
      </c>
      <c r="E366" s="4"/>
      <c r="F366" s="92">
        <f>SUM(F367:F368)</f>
        <v>200000</v>
      </c>
    </row>
    <row r="367" spans="1:6" x14ac:dyDescent="0.2">
      <c r="A367" s="89" t="s">
        <v>167</v>
      </c>
      <c r="B367" s="6" t="s">
        <v>68</v>
      </c>
      <c r="C367" s="6" t="s">
        <v>68</v>
      </c>
      <c r="D367" s="6" t="s">
        <v>659</v>
      </c>
      <c r="E367" s="6" t="s">
        <v>120</v>
      </c>
      <c r="F367" s="82">
        <v>100000</v>
      </c>
    </row>
    <row r="368" spans="1:6" ht="25.5" x14ac:dyDescent="0.2">
      <c r="A368" s="13" t="s">
        <v>115</v>
      </c>
      <c r="B368" s="6" t="s">
        <v>68</v>
      </c>
      <c r="C368" s="6" t="s">
        <v>68</v>
      </c>
      <c r="D368" s="6" t="s">
        <v>659</v>
      </c>
      <c r="E368" s="6" t="s">
        <v>116</v>
      </c>
      <c r="F368" s="82">
        <v>100000</v>
      </c>
    </row>
    <row r="369" spans="1:6" ht="25.5" x14ac:dyDescent="0.2">
      <c r="A369" s="38" t="s">
        <v>651</v>
      </c>
      <c r="B369" s="10" t="s">
        <v>68</v>
      </c>
      <c r="C369" s="10" t="s">
        <v>68</v>
      </c>
      <c r="D369" s="10" t="s">
        <v>328</v>
      </c>
      <c r="E369" s="10"/>
      <c r="F369" s="51">
        <f>F370</f>
        <v>294444.01</v>
      </c>
    </row>
    <row r="370" spans="1:6" ht="25.5" x14ac:dyDescent="0.2">
      <c r="A370" s="104" t="s">
        <v>330</v>
      </c>
      <c r="B370" s="4" t="s">
        <v>68</v>
      </c>
      <c r="C370" s="4" t="s">
        <v>68</v>
      </c>
      <c r="D370" s="4" t="s">
        <v>660</v>
      </c>
      <c r="E370" s="4"/>
      <c r="F370" s="92">
        <f>F371</f>
        <v>294444.01</v>
      </c>
    </row>
    <row r="371" spans="1:6" ht="25.5" x14ac:dyDescent="0.2">
      <c r="A371" s="15" t="s">
        <v>552</v>
      </c>
      <c r="B371" s="4" t="s">
        <v>68</v>
      </c>
      <c r="C371" s="4" t="s">
        <v>68</v>
      </c>
      <c r="D371" s="4" t="s">
        <v>551</v>
      </c>
      <c r="E371" s="4"/>
      <c r="F371" s="92">
        <f>F372</f>
        <v>294444.01</v>
      </c>
    </row>
    <row r="372" spans="1:6" ht="38.25" x14ac:dyDescent="0.2">
      <c r="A372" s="110" t="s">
        <v>465</v>
      </c>
      <c r="B372" s="6" t="s">
        <v>68</v>
      </c>
      <c r="C372" s="6" t="s">
        <v>68</v>
      </c>
      <c r="D372" s="6" t="s">
        <v>551</v>
      </c>
      <c r="E372" s="6" t="s">
        <v>466</v>
      </c>
      <c r="F372" s="82">
        <v>294444.01</v>
      </c>
    </row>
    <row r="373" spans="1:6" x14ac:dyDescent="0.2">
      <c r="A373" s="20" t="s">
        <v>122</v>
      </c>
      <c r="B373" s="9" t="s">
        <v>67</v>
      </c>
      <c r="C373" s="9"/>
      <c r="D373" s="9"/>
      <c r="E373" s="9"/>
      <c r="F373" s="53">
        <f>F374+F392+F434+F481+F505+F475</f>
        <v>1135569.8639499997</v>
      </c>
    </row>
    <row r="374" spans="1:6" x14ac:dyDescent="0.2">
      <c r="A374" s="26" t="s">
        <v>58</v>
      </c>
      <c r="B374" s="8" t="s">
        <v>67</v>
      </c>
      <c r="C374" s="8" t="s">
        <v>64</v>
      </c>
      <c r="D374" s="8"/>
      <c r="E374" s="8"/>
      <c r="F374" s="50">
        <f>F375</f>
        <v>251788.01397999999</v>
      </c>
    </row>
    <row r="375" spans="1:6" ht="25.5" x14ac:dyDescent="0.2">
      <c r="A375" s="33" t="s">
        <v>653</v>
      </c>
      <c r="B375" s="10" t="s">
        <v>67</v>
      </c>
      <c r="C375" s="10" t="s">
        <v>64</v>
      </c>
      <c r="D375" s="10" t="s">
        <v>233</v>
      </c>
      <c r="E375" s="10"/>
      <c r="F375" s="51">
        <f>F376</f>
        <v>251788.01397999999</v>
      </c>
    </row>
    <row r="376" spans="1:6" s="39" customFormat="1" ht="27" x14ac:dyDescent="0.2">
      <c r="A376" s="30" t="s">
        <v>370</v>
      </c>
      <c r="B376" s="7" t="s">
        <v>67</v>
      </c>
      <c r="C376" s="7" t="s">
        <v>64</v>
      </c>
      <c r="D376" s="7" t="s">
        <v>234</v>
      </c>
      <c r="E376" s="7"/>
      <c r="F376" s="42">
        <f>F377+F389</f>
        <v>251788.01397999999</v>
      </c>
    </row>
    <row r="377" spans="1:6" ht="38.25" x14ac:dyDescent="0.2">
      <c r="A377" s="29" t="s">
        <v>235</v>
      </c>
      <c r="B377" s="4" t="s">
        <v>67</v>
      </c>
      <c r="C377" s="4" t="s">
        <v>64</v>
      </c>
      <c r="D377" s="4" t="s">
        <v>236</v>
      </c>
      <c r="E377" s="4"/>
      <c r="F377" s="5">
        <f>F378+F382+F380+F385+F387</f>
        <v>251347.42478</v>
      </c>
    </row>
    <row r="378" spans="1:6" ht="25.5" x14ac:dyDescent="0.2">
      <c r="A378" s="21" t="s">
        <v>159</v>
      </c>
      <c r="B378" s="4" t="s">
        <v>67</v>
      </c>
      <c r="C378" s="4" t="s">
        <v>64</v>
      </c>
      <c r="D378" s="4" t="s">
        <v>239</v>
      </c>
      <c r="E378" s="4"/>
      <c r="F378" s="5">
        <f>F379</f>
        <v>134415.1</v>
      </c>
    </row>
    <row r="379" spans="1:6" ht="51" x14ac:dyDescent="0.2">
      <c r="A379" s="56" t="s">
        <v>124</v>
      </c>
      <c r="B379" s="6" t="s">
        <v>67</v>
      </c>
      <c r="C379" s="6" t="s">
        <v>64</v>
      </c>
      <c r="D379" s="6" t="s">
        <v>239</v>
      </c>
      <c r="E379" s="6" t="s">
        <v>130</v>
      </c>
      <c r="F379" s="82">
        <v>134415.1</v>
      </c>
    </row>
    <row r="380" spans="1:6" ht="38.25" x14ac:dyDescent="0.2">
      <c r="A380" s="97" t="s">
        <v>416</v>
      </c>
      <c r="B380" s="4" t="s">
        <v>67</v>
      </c>
      <c r="C380" s="4" t="s">
        <v>64</v>
      </c>
      <c r="D380" s="4" t="s">
        <v>415</v>
      </c>
      <c r="E380" s="4"/>
      <c r="F380" s="92">
        <f>F381</f>
        <v>563</v>
      </c>
    </row>
    <row r="381" spans="1:6" ht="51" x14ac:dyDescent="0.2">
      <c r="A381" s="56" t="s">
        <v>124</v>
      </c>
      <c r="B381" s="6" t="s">
        <v>67</v>
      </c>
      <c r="C381" s="6" t="s">
        <v>64</v>
      </c>
      <c r="D381" s="6" t="s">
        <v>415</v>
      </c>
      <c r="E381" s="6" t="s">
        <v>130</v>
      </c>
      <c r="F381" s="82">
        <f>563</f>
        <v>563</v>
      </c>
    </row>
    <row r="382" spans="1:6" ht="25.5" x14ac:dyDescent="0.2">
      <c r="A382" s="29" t="s">
        <v>237</v>
      </c>
      <c r="B382" s="4" t="s">
        <v>67</v>
      </c>
      <c r="C382" s="4" t="s">
        <v>64</v>
      </c>
      <c r="D382" s="4" t="s">
        <v>238</v>
      </c>
      <c r="E382" s="4"/>
      <c r="F382" s="5">
        <f>F383+F384</f>
        <v>39435.18262</v>
      </c>
    </row>
    <row r="383" spans="1:6" ht="51" x14ac:dyDescent="0.2">
      <c r="A383" s="56" t="s">
        <v>124</v>
      </c>
      <c r="B383" s="6" t="s">
        <v>67</v>
      </c>
      <c r="C383" s="6" t="s">
        <v>64</v>
      </c>
      <c r="D383" s="6" t="s">
        <v>238</v>
      </c>
      <c r="E383" s="6" t="s">
        <v>130</v>
      </c>
      <c r="F383" s="82">
        <v>39383.458480000001</v>
      </c>
    </row>
    <row r="384" spans="1:6" x14ac:dyDescent="0.2">
      <c r="A384" s="13" t="s">
        <v>126</v>
      </c>
      <c r="B384" s="6" t="s">
        <v>67</v>
      </c>
      <c r="C384" s="6" t="s">
        <v>64</v>
      </c>
      <c r="D384" s="6" t="s">
        <v>238</v>
      </c>
      <c r="E384" s="6" t="s">
        <v>127</v>
      </c>
      <c r="F384" s="82">
        <v>51.724139999999998</v>
      </c>
    </row>
    <row r="385" spans="1:6" ht="25.5" x14ac:dyDescent="0.2">
      <c r="A385" s="29" t="s">
        <v>457</v>
      </c>
      <c r="B385" s="4" t="s">
        <v>67</v>
      </c>
      <c r="C385" s="4" t="s">
        <v>64</v>
      </c>
      <c r="D385" s="4" t="s">
        <v>458</v>
      </c>
      <c r="E385" s="4"/>
      <c r="F385" s="92">
        <f>F386</f>
        <v>69272.144180000003</v>
      </c>
    </row>
    <row r="386" spans="1:6" ht="51" x14ac:dyDescent="0.2">
      <c r="A386" s="56" t="s">
        <v>124</v>
      </c>
      <c r="B386" s="6" t="s">
        <v>67</v>
      </c>
      <c r="C386" s="6" t="s">
        <v>64</v>
      </c>
      <c r="D386" s="6" t="s">
        <v>458</v>
      </c>
      <c r="E386" s="6" t="s">
        <v>130</v>
      </c>
      <c r="F386" s="82">
        <v>69272.144180000003</v>
      </c>
    </row>
    <row r="387" spans="1:6" s="39" customFormat="1" ht="51" x14ac:dyDescent="0.2">
      <c r="A387" s="29" t="s">
        <v>615</v>
      </c>
      <c r="B387" s="4" t="s">
        <v>67</v>
      </c>
      <c r="C387" s="4" t="s">
        <v>64</v>
      </c>
      <c r="D387" s="4" t="s">
        <v>614</v>
      </c>
      <c r="E387" s="4"/>
      <c r="F387" s="92">
        <f>F388</f>
        <v>7661.9979800000001</v>
      </c>
    </row>
    <row r="388" spans="1:6" ht="51" x14ac:dyDescent="0.2">
      <c r="A388" s="56" t="s">
        <v>124</v>
      </c>
      <c r="B388" s="6" t="s">
        <v>67</v>
      </c>
      <c r="C388" s="6" t="s">
        <v>64</v>
      </c>
      <c r="D388" s="6" t="s">
        <v>614</v>
      </c>
      <c r="E388" s="6" t="s">
        <v>130</v>
      </c>
      <c r="F388" s="82">
        <v>7661.9979800000001</v>
      </c>
    </row>
    <row r="389" spans="1:6" s="39" customFormat="1" ht="25.5" x14ac:dyDescent="0.2">
      <c r="A389" s="28" t="s">
        <v>19</v>
      </c>
      <c r="B389" s="4" t="s">
        <v>67</v>
      </c>
      <c r="C389" s="4" t="s">
        <v>64</v>
      </c>
      <c r="D389" s="4" t="s">
        <v>662</v>
      </c>
      <c r="E389" s="4"/>
      <c r="F389" s="5">
        <f>F390</f>
        <v>440.58920000000001</v>
      </c>
    </row>
    <row r="390" spans="1:6" s="39" customFormat="1" ht="63.75" x14ac:dyDescent="0.2">
      <c r="A390" s="29" t="s">
        <v>166</v>
      </c>
      <c r="B390" s="4" t="s">
        <v>67</v>
      </c>
      <c r="C390" s="4" t="s">
        <v>64</v>
      </c>
      <c r="D390" s="4" t="s">
        <v>661</v>
      </c>
      <c r="E390" s="4"/>
      <c r="F390" s="92">
        <f>F391</f>
        <v>440.58920000000001</v>
      </c>
    </row>
    <row r="391" spans="1:6" s="39" customFormat="1" x14ac:dyDescent="0.2">
      <c r="A391" s="13" t="s">
        <v>126</v>
      </c>
      <c r="B391" s="6" t="s">
        <v>67</v>
      </c>
      <c r="C391" s="6" t="s">
        <v>64</v>
      </c>
      <c r="D391" s="6" t="s">
        <v>661</v>
      </c>
      <c r="E391" s="6" t="s">
        <v>127</v>
      </c>
      <c r="F391" s="19">
        <v>440.58920000000001</v>
      </c>
    </row>
    <row r="392" spans="1:6" x14ac:dyDescent="0.2">
      <c r="A392" s="22" t="s">
        <v>59</v>
      </c>
      <c r="B392" s="8" t="s">
        <v>67</v>
      </c>
      <c r="C392" s="8" t="s">
        <v>65</v>
      </c>
      <c r="D392" s="8"/>
      <c r="E392" s="8"/>
      <c r="F392" s="50">
        <f>F393+F431+F427</f>
        <v>613860.81678999995</v>
      </c>
    </row>
    <row r="393" spans="1:6" ht="25.5" x14ac:dyDescent="0.2">
      <c r="A393" s="33" t="s">
        <v>653</v>
      </c>
      <c r="B393" s="10" t="s">
        <v>67</v>
      </c>
      <c r="C393" s="10" t="s">
        <v>65</v>
      </c>
      <c r="D393" s="10" t="s">
        <v>233</v>
      </c>
      <c r="E393" s="10"/>
      <c r="F393" s="51">
        <f>F394</f>
        <v>604439.11878999998</v>
      </c>
    </row>
    <row r="394" spans="1:6" ht="27" x14ac:dyDescent="0.2">
      <c r="A394" s="30" t="s">
        <v>371</v>
      </c>
      <c r="B394" s="7" t="s">
        <v>67</v>
      </c>
      <c r="C394" s="7" t="s">
        <v>65</v>
      </c>
      <c r="D394" s="7" t="s">
        <v>240</v>
      </c>
      <c r="E394" s="7"/>
      <c r="F394" s="42">
        <f>F395+F418+F415</f>
        <v>604439.11878999998</v>
      </c>
    </row>
    <row r="395" spans="1:6" ht="25.5" x14ac:dyDescent="0.2">
      <c r="A395" s="29" t="s">
        <v>246</v>
      </c>
      <c r="B395" s="4" t="s">
        <v>67</v>
      </c>
      <c r="C395" s="4" t="s">
        <v>65</v>
      </c>
      <c r="D395" s="4" t="s">
        <v>242</v>
      </c>
      <c r="E395" s="4"/>
      <c r="F395" s="5">
        <f>F398+F400+F402+F409+F407+F397+F405+F411+F425+F413</f>
        <v>572799.25700999994</v>
      </c>
    </row>
    <row r="396" spans="1:6" s="39" customFormat="1" ht="51" x14ac:dyDescent="0.2">
      <c r="A396" s="29" t="s">
        <v>311</v>
      </c>
      <c r="B396" s="4" t="s">
        <v>67</v>
      </c>
      <c r="C396" s="4" t="s">
        <v>65</v>
      </c>
      <c r="D396" s="4" t="s">
        <v>310</v>
      </c>
      <c r="E396" s="4"/>
      <c r="F396" s="92">
        <f>F397</f>
        <v>31776.400000000001</v>
      </c>
    </row>
    <row r="397" spans="1:6" x14ac:dyDescent="0.2">
      <c r="A397" s="13" t="s">
        <v>126</v>
      </c>
      <c r="B397" s="6" t="s">
        <v>67</v>
      </c>
      <c r="C397" s="6" t="s">
        <v>65</v>
      </c>
      <c r="D397" s="6" t="s">
        <v>310</v>
      </c>
      <c r="E397" s="6" t="s">
        <v>127</v>
      </c>
      <c r="F397" s="82">
        <v>31776.400000000001</v>
      </c>
    </row>
    <row r="398" spans="1:6" ht="63.75" x14ac:dyDescent="0.2">
      <c r="A398" s="23" t="s">
        <v>162</v>
      </c>
      <c r="B398" s="4" t="s">
        <v>67</v>
      </c>
      <c r="C398" s="4" t="s">
        <v>65</v>
      </c>
      <c r="D398" s="4" t="s">
        <v>247</v>
      </c>
      <c r="E398" s="4"/>
      <c r="F398" s="92">
        <f>F399</f>
        <v>266218.90000000002</v>
      </c>
    </row>
    <row r="399" spans="1:6" ht="51" x14ac:dyDescent="0.2">
      <c r="A399" s="24" t="s">
        <v>124</v>
      </c>
      <c r="B399" s="6" t="s">
        <v>67</v>
      </c>
      <c r="C399" s="6" t="s">
        <v>65</v>
      </c>
      <c r="D399" s="6" t="s">
        <v>248</v>
      </c>
      <c r="E399" s="6" t="s">
        <v>130</v>
      </c>
      <c r="F399" s="82">
        <v>266218.90000000002</v>
      </c>
    </row>
    <row r="400" spans="1:6" s="39" customFormat="1" ht="25.5" x14ac:dyDescent="0.2">
      <c r="A400" s="23" t="s">
        <v>161</v>
      </c>
      <c r="B400" s="4" t="s">
        <v>67</v>
      </c>
      <c r="C400" s="4" t="s">
        <v>65</v>
      </c>
      <c r="D400" s="4" t="s">
        <v>249</v>
      </c>
      <c r="E400" s="4"/>
      <c r="F400" s="92">
        <f>F401</f>
        <v>5813</v>
      </c>
    </row>
    <row r="401" spans="1:6" s="39" customFormat="1" x14ac:dyDescent="0.2">
      <c r="A401" s="13" t="s">
        <v>126</v>
      </c>
      <c r="B401" s="6" t="s">
        <v>67</v>
      </c>
      <c r="C401" s="6" t="s">
        <v>65</v>
      </c>
      <c r="D401" s="6" t="s">
        <v>249</v>
      </c>
      <c r="E401" s="6" t="s">
        <v>127</v>
      </c>
      <c r="F401" s="82">
        <f>5813</f>
        <v>5813</v>
      </c>
    </row>
    <row r="402" spans="1:6" ht="38.25" x14ac:dyDescent="0.2">
      <c r="A402" s="29" t="s">
        <v>243</v>
      </c>
      <c r="B402" s="4" t="s">
        <v>67</v>
      </c>
      <c r="C402" s="4" t="s">
        <v>65</v>
      </c>
      <c r="D402" s="4" t="s">
        <v>244</v>
      </c>
      <c r="E402" s="4"/>
      <c r="F402" s="92">
        <f>SUM(F403:F404)</f>
        <v>79629.93101</v>
      </c>
    </row>
    <row r="403" spans="1:6" ht="51" x14ac:dyDescent="0.2">
      <c r="A403" s="24" t="s">
        <v>124</v>
      </c>
      <c r="B403" s="6" t="s">
        <v>67</v>
      </c>
      <c r="C403" s="6" t="s">
        <v>65</v>
      </c>
      <c r="D403" s="6" t="s">
        <v>245</v>
      </c>
      <c r="E403" s="6" t="s">
        <v>130</v>
      </c>
      <c r="F403" s="82">
        <v>79578.206869999995</v>
      </c>
    </row>
    <row r="404" spans="1:6" x14ac:dyDescent="0.2">
      <c r="A404" s="13" t="s">
        <v>126</v>
      </c>
      <c r="B404" s="6" t="s">
        <v>67</v>
      </c>
      <c r="C404" s="6" t="s">
        <v>65</v>
      </c>
      <c r="D404" s="6" t="s">
        <v>245</v>
      </c>
      <c r="E404" s="6" t="s">
        <v>127</v>
      </c>
      <c r="F404" s="82">
        <v>51.724139999999998</v>
      </c>
    </row>
    <row r="405" spans="1:6" ht="51" x14ac:dyDescent="0.2">
      <c r="A405" s="16" t="s">
        <v>440</v>
      </c>
      <c r="B405" s="4" t="s">
        <v>67</v>
      </c>
      <c r="C405" s="4" t="s">
        <v>65</v>
      </c>
      <c r="D405" s="4" t="s">
        <v>312</v>
      </c>
      <c r="E405" s="4"/>
      <c r="F405" s="92">
        <f>F406</f>
        <v>29553.1</v>
      </c>
    </row>
    <row r="406" spans="1:6" x14ac:dyDescent="0.2">
      <c r="A406" s="13" t="s">
        <v>126</v>
      </c>
      <c r="B406" s="6" t="s">
        <v>67</v>
      </c>
      <c r="C406" s="6" t="s">
        <v>65</v>
      </c>
      <c r="D406" s="6" t="s">
        <v>312</v>
      </c>
      <c r="E406" s="6" t="s">
        <v>127</v>
      </c>
      <c r="F406" s="82">
        <f>29257.6+295.5</f>
        <v>29553.1</v>
      </c>
    </row>
    <row r="407" spans="1:6" s="39" customFormat="1" ht="51" x14ac:dyDescent="0.2">
      <c r="A407" s="29" t="s">
        <v>441</v>
      </c>
      <c r="B407" s="4" t="s">
        <v>67</v>
      </c>
      <c r="C407" s="4" t="s">
        <v>65</v>
      </c>
      <c r="D407" s="4" t="s">
        <v>362</v>
      </c>
      <c r="E407" s="4"/>
      <c r="F407" s="92">
        <f>F408</f>
        <v>132589.20000000001</v>
      </c>
    </row>
    <row r="408" spans="1:6" s="39" customFormat="1" ht="51" x14ac:dyDescent="0.2">
      <c r="A408" s="24" t="s">
        <v>124</v>
      </c>
      <c r="B408" s="6" t="s">
        <v>67</v>
      </c>
      <c r="C408" s="6" t="s">
        <v>65</v>
      </c>
      <c r="D408" s="6" t="s">
        <v>362</v>
      </c>
      <c r="E408" s="6" t="s">
        <v>130</v>
      </c>
      <c r="F408" s="82">
        <v>132589.20000000001</v>
      </c>
    </row>
    <row r="409" spans="1:6" s="39" customFormat="1" ht="38.25" x14ac:dyDescent="0.2">
      <c r="A409" s="16" t="s">
        <v>442</v>
      </c>
      <c r="B409" s="4" t="s">
        <v>67</v>
      </c>
      <c r="C409" s="4" t="s">
        <v>65</v>
      </c>
      <c r="D409" s="4" t="s">
        <v>391</v>
      </c>
      <c r="E409" s="4"/>
      <c r="F409" s="92">
        <f>F410</f>
        <v>22123.4</v>
      </c>
    </row>
    <row r="410" spans="1:6" s="39" customFormat="1" x14ac:dyDescent="0.2">
      <c r="A410" s="13" t="s">
        <v>126</v>
      </c>
      <c r="B410" s="6" t="s">
        <v>67</v>
      </c>
      <c r="C410" s="6" t="s">
        <v>65</v>
      </c>
      <c r="D410" s="6" t="s">
        <v>391</v>
      </c>
      <c r="E410" s="6" t="s">
        <v>127</v>
      </c>
      <c r="F410" s="82">
        <v>22123.4</v>
      </c>
    </row>
    <row r="411" spans="1:6" s="39" customFormat="1" ht="63.75" x14ac:dyDescent="0.2">
      <c r="A411" s="16" t="s">
        <v>439</v>
      </c>
      <c r="B411" s="4" t="s">
        <v>67</v>
      </c>
      <c r="C411" s="4" t="s">
        <v>65</v>
      </c>
      <c r="D411" s="4" t="s">
        <v>390</v>
      </c>
      <c r="E411" s="4"/>
      <c r="F411" s="92">
        <f>F412</f>
        <v>66.021000000000001</v>
      </c>
    </row>
    <row r="412" spans="1:6" s="39" customFormat="1" x14ac:dyDescent="0.2">
      <c r="A412" s="13" t="s">
        <v>126</v>
      </c>
      <c r="B412" s="6" t="s">
        <v>67</v>
      </c>
      <c r="C412" s="6" t="s">
        <v>65</v>
      </c>
      <c r="D412" s="6" t="s">
        <v>390</v>
      </c>
      <c r="E412" s="6" t="s">
        <v>127</v>
      </c>
      <c r="F412" s="82">
        <v>66.021000000000001</v>
      </c>
    </row>
    <row r="413" spans="1:6" s="39" customFormat="1" ht="102" x14ac:dyDescent="0.2">
      <c r="A413" s="16" t="s">
        <v>595</v>
      </c>
      <c r="B413" s="4" t="s">
        <v>67</v>
      </c>
      <c r="C413" s="4" t="s">
        <v>65</v>
      </c>
      <c r="D413" s="4" t="s">
        <v>594</v>
      </c>
      <c r="E413" s="4"/>
      <c r="F413" s="92">
        <f>F414</f>
        <v>585.20500000000004</v>
      </c>
    </row>
    <row r="414" spans="1:6" s="39" customFormat="1" x14ac:dyDescent="0.2">
      <c r="A414" s="13" t="s">
        <v>126</v>
      </c>
      <c r="B414" s="6" t="s">
        <v>67</v>
      </c>
      <c r="C414" s="6" t="s">
        <v>65</v>
      </c>
      <c r="D414" s="6" t="s">
        <v>594</v>
      </c>
      <c r="E414" s="6" t="s">
        <v>127</v>
      </c>
      <c r="F414" s="82">
        <v>585.20500000000004</v>
      </c>
    </row>
    <row r="415" spans="1:6" s="39" customFormat="1" ht="38.25" x14ac:dyDescent="0.2">
      <c r="A415" s="16" t="s">
        <v>402</v>
      </c>
      <c r="B415" s="4" t="s">
        <v>67</v>
      </c>
      <c r="C415" s="4" t="s">
        <v>65</v>
      </c>
      <c r="D415" s="4" t="s">
        <v>404</v>
      </c>
      <c r="E415" s="4"/>
      <c r="F415" s="5">
        <f>F416</f>
        <v>252.47577999999999</v>
      </c>
    </row>
    <row r="416" spans="1:6" s="39" customFormat="1" ht="25.5" x14ac:dyDescent="0.2">
      <c r="A416" s="16" t="s">
        <v>403</v>
      </c>
      <c r="B416" s="4" t="s">
        <v>67</v>
      </c>
      <c r="C416" s="4" t="s">
        <v>65</v>
      </c>
      <c r="D416" s="4" t="s">
        <v>405</v>
      </c>
      <c r="E416" s="4"/>
      <c r="F416" s="5">
        <f>F417</f>
        <v>252.47577999999999</v>
      </c>
    </row>
    <row r="417" spans="1:6" s="39" customFormat="1" x14ac:dyDescent="0.2">
      <c r="A417" s="13" t="s">
        <v>126</v>
      </c>
      <c r="B417" s="6" t="s">
        <v>67</v>
      </c>
      <c r="C417" s="6" t="s">
        <v>65</v>
      </c>
      <c r="D417" s="6" t="s">
        <v>405</v>
      </c>
      <c r="E417" s="6" t="s">
        <v>127</v>
      </c>
      <c r="F417" s="19">
        <v>252.47577999999999</v>
      </c>
    </row>
    <row r="418" spans="1:6" s="39" customFormat="1" ht="25.5" x14ac:dyDescent="0.2">
      <c r="A418" s="28" t="s">
        <v>19</v>
      </c>
      <c r="B418" s="4" t="s">
        <v>67</v>
      </c>
      <c r="C418" s="4" t="s">
        <v>65</v>
      </c>
      <c r="D418" s="4" t="s">
        <v>20</v>
      </c>
      <c r="E418" s="4"/>
      <c r="F418" s="5">
        <f>F421+F419+F423</f>
        <v>31387.385999999999</v>
      </c>
    </row>
    <row r="419" spans="1:6" s="39" customFormat="1" ht="25.5" x14ac:dyDescent="0.2">
      <c r="A419" s="28" t="s">
        <v>449</v>
      </c>
      <c r="B419" s="4" t="s">
        <v>67</v>
      </c>
      <c r="C419" s="4" t="s">
        <v>65</v>
      </c>
      <c r="D419" s="4" t="s">
        <v>450</v>
      </c>
      <c r="E419" s="4"/>
      <c r="F419" s="92">
        <f>F420</f>
        <v>25835.78</v>
      </c>
    </row>
    <row r="420" spans="1:6" s="39" customFormat="1" x14ac:dyDescent="0.2">
      <c r="A420" s="13" t="s">
        <v>126</v>
      </c>
      <c r="B420" s="6" t="s">
        <v>67</v>
      </c>
      <c r="C420" s="6" t="s">
        <v>65</v>
      </c>
      <c r="D420" s="6" t="s">
        <v>450</v>
      </c>
      <c r="E420" s="6" t="s">
        <v>127</v>
      </c>
      <c r="F420" s="82">
        <v>25835.78</v>
      </c>
    </row>
    <row r="421" spans="1:6" s="39" customFormat="1" ht="63.75" x14ac:dyDescent="0.2">
      <c r="A421" s="29" t="s">
        <v>166</v>
      </c>
      <c r="B421" s="4" t="s">
        <v>67</v>
      </c>
      <c r="C421" s="4" t="s">
        <v>65</v>
      </c>
      <c r="D421" s="4" t="s">
        <v>21</v>
      </c>
      <c r="E421" s="4"/>
      <c r="F421" s="92">
        <f>F422</f>
        <v>3008.6060000000002</v>
      </c>
    </row>
    <row r="422" spans="1:6" s="39" customFormat="1" x14ac:dyDescent="0.2">
      <c r="A422" s="13" t="s">
        <v>126</v>
      </c>
      <c r="B422" s="6" t="s">
        <v>67</v>
      </c>
      <c r="C422" s="6" t="s">
        <v>65</v>
      </c>
      <c r="D422" s="6" t="s">
        <v>21</v>
      </c>
      <c r="E422" s="6" t="s">
        <v>127</v>
      </c>
      <c r="F422" s="19">
        <v>3008.6060000000002</v>
      </c>
    </row>
    <row r="423" spans="1:6" s="39" customFormat="1" ht="51" x14ac:dyDescent="0.2">
      <c r="A423" s="28" t="s">
        <v>451</v>
      </c>
      <c r="B423" s="4" t="s">
        <v>67</v>
      </c>
      <c r="C423" s="4" t="s">
        <v>65</v>
      </c>
      <c r="D423" s="4" t="s">
        <v>452</v>
      </c>
      <c r="E423" s="4"/>
      <c r="F423" s="92">
        <f>F424</f>
        <v>2543</v>
      </c>
    </row>
    <row r="424" spans="1:6" s="39" customFormat="1" x14ac:dyDescent="0.2">
      <c r="A424" s="13" t="s">
        <v>126</v>
      </c>
      <c r="B424" s="6" t="s">
        <v>67</v>
      </c>
      <c r="C424" s="6" t="s">
        <v>65</v>
      </c>
      <c r="D424" s="6" t="s">
        <v>452</v>
      </c>
      <c r="E424" s="6" t="s">
        <v>127</v>
      </c>
      <c r="F424" s="82">
        <f>2492.1+50.9</f>
        <v>2543</v>
      </c>
    </row>
    <row r="425" spans="1:6" s="102" customFormat="1" ht="51" x14ac:dyDescent="0.2">
      <c r="A425" s="106" t="s">
        <v>446</v>
      </c>
      <c r="B425" s="88" t="s">
        <v>67</v>
      </c>
      <c r="C425" s="88" t="s">
        <v>65</v>
      </c>
      <c r="D425" s="88" t="s">
        <v>445</v>
      </c>
      <c r="E425" s="88"/>
      <c r="F425" s="92">
        <f>F426</f>
        <v>4444.1000000000004</v>
      </c>
    </row>
    <row r="426" spans="1:6" s="102" customFormat="1" x14ac:dyDescent="0.2">
      <c r="A426" s="13" t="s">
        <v>126</v>
      </c>
      <c r="B426" s="86" t="s">
        <v>67</v>
      </c>
      <c r="C426" s="86" t="s">
        <v>65</v>
      </c>
      <c r="D426" s="86" t="s">
        <v>445</v>
      </c>
      <c r="E426" s="86" t="s">
        <v>127</v>
      </c>
      <c r="F426" s="82">
        <v>4444.1000000000004</v>
      </c>
    </row>
    <row r="427" spans="1:6" s="102" customFormat="1" ht="38.25" x14ac:dyDescent="0.2">
      <c r="A427" s="37" t="s">
        <v>597</v>
      </c>
      <c r="B427" s="87" t="s">
        <v>67</v>
      </c>
      <c r="C427" s="87" t="s">
        <v>65</v>
      </c>
      <c r="D427" s="87" t="s">
        <v>598</v>
      </c>
      <c r="E427" s="87"/>
      <c r="F427" s="103">
        <f>F428</f>
        <v>705.69799999999998</v>
      </c>
    </row>
    <row r="428" spans="1:6" s="102" customFormat="1" ht="38.25" x14ac:dyDescent="0.2">
      <c r="A428" s="16" t="s">
        <v>599</v>
      </c>
      <c r="B428" s="88" t="s">
        <v>67</v>
      </c>
      <c r="C428" s="88" t="s">
        <v>65</v>
      </c>
      <c r="D428" s="88" t="s">
        <v>600</v>
      </c>
      <c r="E428" s="88"/>
      <c r="F428" s="92">
        <f>F429</f>
        <v>705.69799999999998</v>
      </c>
    </row>
    <row r="429" spans="1:6" ht="63.75" x14ac:dyDescent="0.2">
      <c r="A429" s="29" t="s">
        <v>166</v>
      </c>
      <c r="B429" s="4" t="s">
        <v>67</v>
      </c>
      <c r="C429" s="4" t="s">
        <v>65</v>
      </c>
      <c r="D429" s="4" t="s">
        <v>596</v>
      </c>
      <c r="E429" s="4"/>
      <c r="F429" s="92">
        <f>F430</f>
        <v>705.69799999999998</v>
      </c>
    </row>
    <row r="430" spans="1:6" x14ac:dyDescent="0.2">
      <c r="A430" s="13" t="s">
        <v>126</v>
      </c>
      <c r="B430" s="6" t="s">
        <v>67</v>
      </c>
      <c r="C430" s="6" t="s">
        <v>65</v>
      </c>
      <c r="D430" s="6" t="s">
        <v>596</v>
      </c>
      <c r="E430" s="6" t="s">
        <v>127</v>
      </c>
      <c r="F430" s="82">
        <v>705.69799999999998</v>
      </c>
    </row>
    <row r="431" spans="1:6" x14ac:dyDescent="0.2">
      <c r="A431" s="38" t="s">
        <v>155</v>
      </c>
      <c r="B431" s="10" t="s">
        <v>67</v>
      </c>
      <c r="C431" s="10" t="s">
        <v>65</v>
      </c>
      <c r="D431" s="10" t="s">
        <v>176</v>
      </c>
      <c r="E431" s="10"/>
      <c r="F431" s="51">
        <f>F432</f>
        <v>8716</v>
      </c>
    </row>
    <row r="432" spans="1:6" ht="63.75" x14ac:dyDescent="0.2">
      <c r="A432" s="29" t="s">
        <v>166</v>
      </c>
      <c r="B432" s="4" t="s">
        <v>67</v>
      </c>
      <c r="C432" s="4" t="s">
        <v>65</v>
      </c>
      <c r="D432" s="4" t="s">
        <v>553</v>
      </c>
      <c r="E432" s="4"/>
      <c r="F432" s="92">
        <f>F433</f>
        <v>8716</v>
      </c>
    </row>
    <row r="433" spans="1:6" ht="38.25" x14ac:dyDescent="0.2">
      <c r="A433" s="110" t="s">
        <v>465</v>
      </c>
      <c r="B433" s="6" t="s">
        <v>67</v>
      </c>
      <c r="C433" s="6" t="s">
        <v>65</v>
      </c>
      <c r="D433" s="6" t="s">
        <v>553</v>
      </c>
      <c r="E433" s="6" t="s">
        <v>466</v>
      </c>
      <c r="F433" s="82">
        <v>8716</v>
      </c>
    </row>
    <row r="434" spans="1:6" s="39" customFormat="1" x14ac:dyDescent="0.2">
      <c r="A434" s="22" t="s">
        <v>284</v>
      </c>
      <c r="B434" s="8" t="s">
        <v>67</v>
      </c>
      <c r="C434" s="8" t="s">
        <v>78</v>
      </c>
      <c r="D434" s="8"/>
      <c r="E434" s="8"/>
      <c r="F434" s="50">
        <f>F443+F457+F435</f>
        <v>215341.99192</v>
      </c>
    </row>
    <row r="435" spans="1:6" s="39" customFormat="1" ht="38.25" x14ac:dyDescent="0.2">
      <c r="A435" s="38" t="s">
        <v>649</v>
      </c>
      <c r="B435" s="10" t="s">
        <v>67</v>
      </c>
      <c r="C435" s="10" t="s">
        <v>78</v>
      </c>
      <c r="D435" s="10" t="s">
        <v>42</v>
      </c>
      <c r="E435" s="10"/>
      <c r="F435" s="51">
        <f>F436</f>
        <v>104696.34</v>
      </c>
    </row>
    <row r="436" spans="1:6" s="39" customFormat="1" ht="51" x14ac:dyDescent="0.2">
      <c r="A436" s="15" t="s">
        <v>496</v>
      </c>
      <c r="B436" s="4" t="s">
        <v>67</v>
      </c>
      <c r="C436" s="4" t="s">
        <v>78</v>
      </c>
      <c r="D436" s="4" t="s">
        <v>491</v>
      </c>
      <c r="E436" s="4"/>
      <c r="F436" s="5">
        <f>F437+F440</f>
        <v>104696.34</v>
      </c>
    </row>
    <row r="437" spans="1:6" s="39" customFormat="1" ht="51" x14ac:dyDescent="0.2">
      <c r="A437" s="15" t="s">
        <v>498</v>
      </c>
      <c r="B437" s="4" t="s">
        <v>67</v>
      </c>
      <c r="C437" s="4" t="s">
        <v>78</v>
      </c>
      <c r="D437" s="4" t="s">
        <v>492</v>
      </c>
      <c r="E437" s="4"/>
      <c r="F437" s="5">
        <f>F438</f>
        <v>39145.870000000003</v>
      </c>
    </row>
    <row r="438" spans="1:6" s="39" customFormat="1" x14ac:dyDescent="0.2">
      <c r="A438" s="15" t="s">
        <v>447</v>
      </c>
      <c r="B438" s="4" t="s">
        <v>67</v>
      </c>
      <c r="C438" s="4" t="s">
        <v>502</v>
      </c>
      <c r="D438" s="4" t="s">
        <v>497</v>
      </c>
      <c r="E438" s="4"/>
      <c r="F438" s="5">
        <f>SUM(F439:F439)</f>
        <v>39145.870000000003</v>
      </c>
    </row>
    <row r="439" spans="1:6" s="39" customFormat="1" x14ac:dyDescent="0.2">
      <c r="A439" s="24" t="s">
        <v>410</v>
      </c>
      <c r="B439" s="6" t="s">
        <v>67</v>
      </c>
      <c r="C439" s="6" t="s">
        <v>78</v>
      </c>
      <c r="D439" s="6" t="s">
        <v>497</v>
      </c>
      <c r="E439" s="6" t="s">
        <v>137</v>
      </c>
      <c r="F439" s="19">
        <v>39145.870000000003</v>
      </c>
    </row>
    <row r="440" spans="1:6" s="39" customFormat="1" ht="51" x14ac:dyDescent="0.2">
      <c r="A440" s="15" t="s">
        <v>498</v>
      </c>
      <c r="B440" s="4" t="s">
        <v>67</v>
      </c>
      <c r="C440" s="4" t="s">
        <v>78</v>
      </c>
      <c r="D440" s="4" t="s">
        <v>499</v>
      </c>
      <c r="E440" s="4"/>
      <c r="F440" s="5">
        <f>F441</f>
        <v>65550.47</v>
      </c>
    </row>
    <row r="441" spans="1:6" s="39" customFormat="1" x14ac:dyDescent="0.2">
      <c r="A441" s="15" t="s">
        <v>447</v>
      </c>
      <c r="B441" s="4" t="s">
        <v>67</v>
      </c>
      <c r="C441" s="4" t="s">
        <v>78</v>
      </c>
      <c r="D441" s="4" t="s">
        <v>500</v>
      </c>
      <c r="E441" s="4"/>
      <c r="F441" s="5">
        <f>SUM(F442:F442)</f>
        <v>65550.47</v>
      </c>
    </row>
    <row r="442" spans="1:6" s="39" customFormat="1" x14ac:dyDescent="0.2">
      <c r="A442" s="24" t="s">
        <v>410</v>
      </c>
      <c r="B442" s="6" t="s">
        <v>67</v>
      </c>
      <c r="C442" s="6" t="s">
        <v>78</v>
      </c>
      <c r="D442" s="6" t="s">
        <v>500</v>
      </c>
      <c r="E442" s="6" t="s">
        <v>137</v>
      </c>
      <c r="F442" s="19">
        <v>65550.47</v>
      </c>
    </row>
    <row r="443" spans="1:6" ht="25.5" x14ac:dyDescent="0.2">
      <c r="A443" s="17" t="s">
        <v>654</v>
      </c>
      <c r="B443" s="10" t="s">
        <v>67</v>
      </c>
      <c r="C443" s="10" t="s">
        <v>78</v>
      </c>
      <c r="D443" s="10" t="s">
        <v>207</v>
      </c>
      <c r="E443" s="10"/>
      <c r="F443" s="51">
        <f>F444+F452</f>
        <v>26513.291280000001</v>
      </c>
    </row>
    <row r="444" spans="1:6" ht="27" x14ac:dyDescent="0.2">
      <c r="A444" s="41" t="s">
        <v>3</v>
      </c>
      <c r="B444" s="7" t="s">
        <v>67</v>
      </c>
      <c r="C444" s="7" t="s">
        <v>78</v>
      </c>
      <c r="D444" s="7" t="s">
        <v>208</v>
      </c>
      <c r="E444" s="7"/>
      <c r="F444" s="42">
        <f>F445</f>
        <v>26423.291280000001</v>
      </c>
    </row>
    <row r="445" spans="1:6" ht="25.5" x14ac:dyDescent="0.2">
      <c r="A445" s="23" t="s">
        <v>209</v>
      </c>
      <c r="B445" s="4" t="s">
        <v>67</v>
      </c>
      <c r="C445" s="4" t="s">
        <v>78</v>
      </c>
      <c r="D445" s="4" t="s">
        <v>210</v>
      </c>
      <c r="E445" s="4"/>
      <c r="F445" s="5">
        <f>F446+F448+F450</f>
        <v>26423.291280000001</v>
      </c>
    </row>
    <row r="446" spans="1:6" ht="38.25" x14ac:dyDescent="0.2">
      <c r="A446" s="14" t="s">
        <v>211</v>
      </c>
      <c r="B446" s="6" t="s">
        <v>67</v>
      </c>
      <c r="C446" s="6" t="s">
        <v>78</v>
      </c>
      <c r="D446" s="4" t="s">
        <v>212</v>
      </c>
      <c r="E446" s="6"/>
      <c r="F446" s="92">
        <f>F447</f>
        <v>12144.9</v>
      </c>
    </row>
    <row r="447" spans="1:6" ht="51" x14ac:dyDescent="0.2">
      <c r="A447" s="24" t="s">
        <v>125</v>
      </c>
      <c r="B447" s="6" t="s">
        <v>67</v>
      </c>
      <c r="C447" s="6" t="s">
        <v>78</v>
      </c>
      <c r="D447" s="6" t="s">
        <v>212</v>
      </c>
      <c r="E447" s="6" t="s">
        <v>129</v>
      </c>
      <c r="F447" s="82">
        <v>12144.9</v>
      </c>
    </row>
    <row r="448" spans="1:6" ht="76.5" x14ac:dyDescent="0.2">
      <c r="A448" s="23" t="s">
        <v>428</v>
      </c>
      <c r="B448" s="4" t="s">
        <v>67</v>
      </c>
      <c r="C448" s="4" t="s">
        <v>78</v>
      </c>
      <c r="D448" s="4" t="s">
        <v>331</v>
      </c>
      <c r="E448" s="4"/>
      <c r="F448" s="5">
        <f>F449</f>
        <v>13483.5</v>
      </c>
    </row>
    <row r="449" spans="1:6" ht="51" x14ac:dyDescent="0.2">
      <c r="A449" s="24" t="s">
        <v>125</v>
      </c>
      <c r="B449" s="6" t="s">
        <v>67</v>
      </c>
      <c r="C449" s="6" t="s">
        <v>78</v>
      </c>
      <c r="D449" s="6" t="s">
        <v>331</v>
      </c>
      <c r="E449" s="6" t="s">
        <v>129</v>
      </c>
      <c r="F449" s="82">
        <v>13483.5</v>
      </c>
    </row>
    <row r="450" spans="1:6" ht="51" x14ac:dyDescent="0.2">
      <c r="A450" s="16" t="s">
        <v>615</v>
      </c>
      <c r="B450" s="4" t="s">
        <v>67</v>
      </c>
      <c r="C450" s="4" t="s">
        <v>78</v>
      </c>
      <c r="D450" s="4" t="s">
        <v>629</v>
      </c>
      <c r="E450" s="4"/>
      <c r="F450" s="5">
        <f>F451</f>
        <v>794.89128000000005</v>
      </c>
    </row>
    <row r="451" spans="1:6" ht="51" x14ac:dyDescent="0.2">
      <c r="A451" s="24" t="s">
        <v>125</v>
      </c>
      <c r="B451" s="6" t="s">
        <v>67</v>
      </c>
      <c r="C451" s="6" t="s">
        <v>78</v>
      </c>
      <c r="D451" s="6" t="s">
        <v>629</v>
      </c>
      <c r="E451" s="6" t="s">
        <v>129</v>
      </c>
      <c r="F451" s="82">
        <v>794.89128000000005</v>
      </c>
    </row>
    <row r="452" spans="1:6" ht="13.5" x14ac:dyDescent="0.2">
      <c r="A452" s="41" t="s">
        <v>7</v>
      </c>
      <c r="B452" s="7" t="s">
        <v>67</v>
      </c>
      <c r="C452" s="7" t="s">
        <v>78</v>
      </c>
      <c r="D452" s="7" t="s">
        <v>224</v>
      </c>
      <c r="E452" s="7"/>
      <c r="F452" s="42">
        <f>F453</f>
        <v>90</v>
      </c>
    </row>
    <row r="453" spans="1:6" ht="25.5" x14ac:dyDescent="0.2">
      <c r="A453" s="23" t="s">
        <v>225</v>
      </c>
      <c r="B453" s="4" t="s">
        <v>67</v>
      </c>
      <c r="C453" s="4" t="s">
        <v>78</v>
      </c>
      <c r="D453" s="4" t="s">
        <v>226</v>
      </c>
      <c r="E453" s="4"/>
      <c r="F453" s="5">
        <f>F454</f>
        <v>90</v>
      </c>
    </row>
    <row r="454" spans="1:6" ht="25.5" x14ac:dyDescent="0.2">
      <c r="A454" s="15" t="s">
        <v>227</v>
      </c>
      <c r="B454" s="6" t="s">
        <v>67</v>
      </c>
      <c r="C454" s="6" t="s">
        <v>78</v>
      </c>
      <c r="D454" s="4" t="s">
        <v>228</v>
      </c>
      <c r="E454" s="6"/>
      <c r="F454" s="92">
        <f>F455+F456</f>
        <v>90</v>
      </c>
    </row>
    <row r="455" spans="1:6" ht="51" x14ac:dyDescent="0.2">
      <c r="A455" s="24" t="s">
        <v>125</v>
      </c>
      <c r="B455" s="6" t="s">
        <v>67</v>
      </c>
      <c r="C455" s="6" t="s">
        <v>78</v>
      </c>
      <c r="D455" s="4" t="s">
        <v>228</v>
      </c>
      <c r="E455" s="6" t="s">
        <v>129</v>
      </c>
      <c r="F455" s="82">
        <v>30</v>
      </c>
    </row>
    <row r="456" spans="1:6" x14ac:dyDescent="0.2">
      <c r="A456" s="24" t="s">
        <v>410</v>
      </c>
      <c r="B456" s="6" t="s">
        <v>67</v>
      </c>
      <c r="C456" s="6" t="s">
        <v>78</v>
      </c>
      <c r="D456" s="6" t="s">
        <v>228</v>
      </c>
      <c r="E456" s="6" t="s">
        <v>137</v>
      </c>
      <c r="F456" s="82">
        <v>60</v>
      </c>
    </row>
    <row r="457" spans="1:6" s="39" customFormat="1" ht="25.5" x14ac:dyDescent="0.2">
      <c r="A457" s="33" t="s">
        <v>653</v>
      </c>
      <c r="B457" s="10" t="s">
        <v>67</v>
      </c>
      <c r="C457" s="10" t="s">
        <v>78</v>
      </c>
      <c r="D457" s="10" t="s">
        <v>233</v>
      </c>
      <c r="E457" s="10"/>
      <c r="F457" s="51">
        <f>F458+F471</f>
        <v>84132.360639999984</v>
      </c>
    </row>
    <row r="458" spans="1:6" s="39" customFormat="1" ht="27" x14ac:dyDescent="0.2">
      <c r="A458" s="30" t="s">
        <v>372</v>
      </c>
      <c r="B458" s="7" t="s">
        <v>67</v>
      </c>
      <c r="C458" s="7" t="s">
        <v>78</v>
      </c>
      <c r="D458" s="7" t="s">
        <v>250</v>
      </c>
      <c r="E458" s="7"/>
      <c r="F458" s="42">
        <f>F459</f>
        <v>84036.96063999999</v>
      </c>
    </row>
    <row r="459" spans="1:6" s="39" customFormat="1" ht="38.25" x14ac:dyDescent="0.2">
      <c r="A459" s="29" t="s">
        <v>241</v>
      </c>
      <c r="B459" s="4" t="s">
        <v>67</v>
      </c>
      <c r="C459" s="4" t="s">
        <v>78</v>
      </c>
      <c r="D459" s="4" t="s">
        <v>251</v>
      </c>
      <c r="E459" s="4"/>
      <c r="F459" s="5">
        <f>F460+F463+F466+F469</f>
        <v>84036.96063999999</v>
      </c>
    </row>
    <row r="460" spans="1:6" s="39" customFormat="1" ht="38.25" x14ac:dyDescent="0.2">
      <c r="A460" s="29" t="s">
        <v>252</v>
      </c>
      <c r="B460" s="4" t="s">
        <v>67</v>
      </c>
      <c r="C460" s="4" t="s">
        <v>78</v>
      </c>
      <c r="D460" s="4" t="s">
        <v>253</v>
      </c>
      <c r="E460" s="4"/>
      <c r="F460" s="5">
        <f>F461+F462</f>
        <v>26603.247749999999</v>
      </c>
    </row>
    <row r="461" spans="1:6" s="39" customFormat="1" ht="51" x14ac:dyDescent="0.2">
      <c r="A461" s="24" t="s">
        <v>124</v>
      </c>
      <c r="B461" s="6" t="s">
        <v>67</v>
      </c>
      <c r="C461" s="6" t="s">
        <v>78</v>
      </c>
      <c r="D461" s="6" t="s">
        <v>253</v>
      </c>
      <c r="E461" s="6" t="s">
        <v>130</v>
      </c>
      <c r="F461" s="80">
        <v>6959.4070199999996</v>
      </c>
    </row>
    <row r="462" spans="1:6" s="39" customFormat="1" ht="51" x14ac:dyDescent="0.2">
      <c r="A462" s="13" t="s">
        <v>125</v>
      </c>
      <c r="B462" s="6" t="s">
        <v>67</v>
      </c>
      <c r="C462" s="6" t="s">
        <v>78</v>
      </c>
      <c r="D462" s="6" t="s">
        <v>253</v>
      </c>
      <c r="E462" s="6" t="s">
        <v>129</v>
      </c>
      <c r="F462" s="98">
        <v>19643.84073</v>
      </c>
    </row>
    <row r="463" spans="1:6" s="39" customFormat="1" ht="38.25" x14ac:dyDescent="0.2">
      <c r="A463" s="16" t="s">
        <v>163</v>
      </c>
      <c r="B463" s="4" t="s">
        <v>67</v>
      </c>
      <c r="C463" s="4" t="s">
        <v>78</v>
      </c>
      <c r="D463" s="4" t="s">
        <v>346</v>
      </c>
      <c r="E463" s="4"/>
      <c r="F463" s="5">
        <f>F464+F465</f>
        <v>42329.8</v>
      </c>
    </row>
    <row r="464" spans="1:6" s="39" customFormat="1" ht="51" x14ac:dyDescent="0.2">
      <c r="A464" s="24" t="s">
        <v>124</v>
      </c>
      <c r="B464" s="6" t="s">
        <v>67</v>
      </c>
      <c r="C464" s="6" t="s">
        <v>78</v>
      </c>
      <c r="D464" s="6" t="s">
        <v>346</v>
      </c>
      <c r="E464" s="6" t="s">
        <v>130</v>
      </c>
      <c r="F464" s="82">
        <v>10159.152</v>
      </c>
    </row>
    <row r="465" spans="1:6" s="39" customFormat="1" ht="51" x14ac:dyDescent="0.2">
      <c r="A465" s="13" t="s">
        <v>125</v>
      </c>
      <c r="B465" s="6" t="s">
        <v>67</v>
      </c>
      <c r="C465" s="6" t="s">
        <v>78</v>
      </c>
      <c r="D465" s="6" t="s">
        <v>346</v>
      </c>
      <c r="E465" s="6" t="s">
        <v>129</v>
      </c>
      <c r="F465" s="82">
        <v>32170.648000000001</v>
      </c>
    </row>
    <row r="466" spans="1:6" s="39" customFormat="1" ht="25.5" x14ac:dyDescent="0.2">
      <c r="A466" s="29" t="s">
        <v>457</v>
      </c>
      <c r="B466" s="4" t="s">
        <v>67</v>
      </c>
      <c r="C466" s="4" t="s">
        <v>78</v>
      </c>
      <c r="D466" s="4" t="s">
        <v>554</v>
      </c>
      <c r="E466" s="4"/>
      <c r="F466" s="92">
        <f>SUM(F467:F468)</f>
        <v>14745.898249999998</v>
      </c>
    </row>
    <row r="467" spans="1:6" s="39" customFormat="1" ht="51" x14ac:dyDescent="0.2">
      <c r="A467" s="24" t="s">
        <v>124</v>
      </c>
      <c r="B467" s="6" t="s">
        <v>67</v>
      </c>
      <c r="C467" s="6" t="s">
        <v>78</v>
      </c>
      <c r="D467" s="6" t="s">
        <v>554</v>
      </c>
      <c r="E467" s="6" t="s">
        <v>130</v>
      </c>
      <c r="F467" s="82">
        <v>4924.7103699999998</v>
      </c>
    </row>
    <row r="468" spans="1:6" s="39" customFormat="1" ht="51" x14ac:dyDescent="0.2">
      <c r="A468" s="13" t="s">
        <v>125</v>
      </c>
      <c r="B468" s="6" t="s">
        <v>67</v>
      </c>
      <c r="C468" s="6" t="s">
        <v>78</v>
      </c>
      <c r="D468" s="6" t="s">
        <v>554</v>
      </c>
      <c r="E468" s="6" t="s">
        <v>129</v>
      </c>
      <c r="F468" s="82">
        <v>9821.1878799999995</v>
      </c>
    </row>
    <row r="469" spans="1:6" ht="51" x14ac:dyDescent="0.2">
      <c r="A469" s="16" t="s">
        <v>615</v>
      </c>
      <c r="B469" s="4" t="s">
        <v>67</v>
      </c>
      <c r="C469" s="4" t="s">
        <v>78</v>
      </c>
      <c r="D469" s="4" t="s">
        <v>629</v>
      </c>
      <c r="E469" s="4"/>
      <c r="F469" s="5">
        <f>F470</f>
        <v>358.01463999999999</v>
      </c>
    </row>
    <row r="470" spans="1:6" ht="51" x14ac:dyDescent="0.2">
      <c r="A470" s="24" t="s">
        <v>124</v>
      </c>
      <c r="B470" s="6" t="s">
        <v>67</v>
      </c>
      <c r="C470" s="6" t="s">
        <v>78</v>
      </c>
      <c r="D470" s="6" t="s">
        <v>629</v>
      </c>
      <c r="E470" s="6" t="s">
        <v>130</v>
      </c>
      <c r="F470" s="82">
        <v>358.01463999999999</v>
      </c>
    </row>
    <row r="471" spans="1:6" ht="13.5" x14ac:dyDescent="0.2">
      <c r="A471" s="59" t="s">
        <v>4</v>
      </c>
      <c r="B471" s="7" t="s">
        <v>67</v>
      </c>
      <c r="C471" s="7" t="s">
        <v>78</v>
      </c>
      <c r="D471" s="7" t="s">
        <v>295</v>
      </c>
      <c r="E471" s="7"/>
      <c r="F471" s="42">
        <f>F472</f>
        <v>95.4</v>
      </c>
    </row>
    <row r="472" spans="1:6" ht="25.5" x14ac:dyDescent="0.2">
      <c r="A472" s="60" t="s">
        <v>296</v>
      </c>
      <c r="B472" s="4" t="s">
        <v>67</v>
      </c>
      <c r="C472" s="4" t="s">
        <v>78</v>
      </c>
      <c r="D472" s="4" t="s">
        <v>297</v>
      </c>
      <c r="E472" s="4"/>
      <c r="F472" s="5">
        <f>F473</f>
        <v>95.4</v>
      </c>
    </row>
    <row r="473" spans="1:6" ht="25.5" x14ac:dyDescent="0.2">
      <c r="A473" s="60" t="s">
        <v>298</v>
      </c>
      <c r="B473" s="4" t="s">
        <v>67</v>
      </c>
      <c r="C473" s="4" t="s">
        <v>78</v>
      </c>
      <c r="D473" s="4" t="s">
        <v>299</v>
      </c>
      <c r="E473" s="4"/>
      <c r="F473" s="5">
        <f>F474</f>
        <v>95.4</v>
      </c>
    </row>
    <row r="474" spans="1:6" x14ac:dyDescent="0.2">
      <c r="A474" s="61" t="s">
        <v>136</v>
      </c>
      <c r="B474" s="6" t="s">
        <v>67</v>
      </c>
      <c r="C474" s="6" t="s">
        <v>78</v>
      </c>
      <c r="D474" s="6" t="s">
        <v>299</v>
      </c>
      <c r="E474" s="6" t="s">
        <v>137</v>
      </c>
      <c r="F474" s="82">
        <v>95.4</v>
      </c>
    </row>
    <row r="475" spans="1:6" s="39" customFormat="1" ht="25.5" x14ac:dyDescent="0.2">
      <c r="A475" s="22" t="s">
        <v>54</v>
      </c>
      <c r="B475" s="76" t="s">
        <v>67</v>
      </c>
      <c r="C475" s="76" t="s">
        <v>68</v>
      </c>
      <c r="D475" s="22"/>
      <c r="E475" s="22"/>
      <c r="F475" s="50">
        <f>F476</f>
        <v>507.44900000000001</v>
      </c>
    </row>
    <row r="476" spans="1:6" s="39" customFormat="1" ht="25.5" x14ac:dyDescent="0.2">
      <c r="A476" s="33" t="s">
        <v>653</v>
      </c>
      <c r="B476" s="10" t="s">
        <v>67</v>
      </c>
      <c r="C476" s="10" t="s">
        <v>68</v>
      </c>
      <c r="D476" s="10" t="s">
        <v>233</v>
      </c>
      <c r="E476" s="10"/>
      <c r="F476" s="51">
        <f>F477</f>
        <v>507.44900000000001</v>
      </c>
    </row>
    <row r="477" spans="1:6" s="39" customFormat="1" ht="27" x14ac:dyDescent="0.2">
      <c r="A477" s="30" t="s">
        <v>371</v>
      </c>
      <c r="B477" s="7" t="s">
        <v>67</v>
      </c>
      <c r="C477" s="7" t="s">
        <v>68</v>
      </c>
      <c r="D477" s="7" t="s">
        <v>240</v>
      </c>
      <c r="E477" s="7"/>
      <c r="F477" s="42">
        <f>F479</f>
        <v>507.44900000000001</v>
      </c>
    </row>
    <row r="478" spans="1:6" s="39" customFormat="1" ht="25.5" x14ac:dyDescent="0.2">
      <c r="A478" s="29" t="s">
        <v>246</v>
      </c>
      <c r="B478" s="4" t="s">
        <v>67</v>
      </c>
      <c r="C478" s="4" t="s">
        <v>68</v>
      </c>
      <c r="D478" s="4" t="s">
        <v>242</v>
      </c>
      <c r="E478" s="4"/>
      <c r="F478" s="5">
        <f>F479</f>
        <v>507.44900000000001</v>
      </c>
    </row>
    <row r="479" spans="1:6" s="39" customFormat="1" ht="38.25" x14ac:dyDescent="0.2">
      <c r="A479" s="23" t="s">
        <v>377</v>
      </c>
      <c r="B479" s="4" t="s">
        <v>67</v>
      </c>
      <c r="C479" s="4" t="s">
        <v>68</v>
      </c>
      <c r="D479" s="4" t="s">
        <v>55</v>
      </c>
      <c r="E479" s="4"/>
      <c r="F479" s="92">
        <f>F480</f>
        <v>507.44900000000001</v>
      </c>
    </row>
    <row r="480" spans="1:6" s="39" customFormat="1" x14ac:dyDescent="0.2">
      <c r="A480" s="24" t="s">
        <v>126</v>
      </c>
      <c r="B480" s="6" t="s">
        <v>67</v>
      </c>
      <c r="C480" s="6" t="s">
        <v>68</v>
      </c>
      <c r="D480" s="6" t="s">
        <v>55</v>
      </c>
      <c r="E480" s="6" t="s">
        <v>127</v>
      </c>
      <c r="F480" s="82">
        <v>507.44900000000001</v>
      </c>
    </row>
    <row r="481" spans="1:6" s="39" customFormat="1" x14ac:dyDescent="0.2">
      <c r="A481" s="22" t="s">
        <v>82</v>
      </c>
      <c r="B481" s="8" t="s">
        <v>67</v>
      </c>
      <c r="C481" s="8" t="s">
        <v>67</v>
      </c>
      <c r="D481" s="8"/>
      <c r="E481" s="8"/>
      <c r="F481" s="50">
        <f>F493+F482</f>
        <v>12671.921010000002</v>
      </c>
    </row>
    <row r="482" spans="1:6" s="39" customFormat="1" ht="38.25" x14ac:dyDescent="0.2">
      <c r="A482" s="17" t="s">
        <v>655</v>
      </c>
      <c r="B482" s="90" t="s">
        <v>67</v>
      </c>
      <c r="C482" s="90" t="s">
        <v>67</v>
      </c>
      <c r="D482" s="87" t="s">
        <v>232</v>
      </c>
      <c r="E482" s="87"/>
      <c r="F482" s="51">
        <f>F483+F487</f>
        <v>1718.8610099999999</v>
      </c>
    </row>
    <row r="483" spans="1:6" s="39" customFormat="1" ht="27" x14ac:dyDescent="0.2">
      <c r="A483" s="30" t="s">
        <v>12</v>
      </c>
      <c r="B483" s="90" t="s">
        <v>67</v>
      </c>
      <c r="C483" s="90" t="s">
        <v>67</v>
      </c>
      <c r="D483" s="90" t="s">
        <v>357</v>
      </c>
      <c r="E483" s="87"/>
      <c r="F483" s="42">
        <f>F484</f>
        <v>102.04082</v>
      </c>
    </row>
    <row r="484" spans="1:6" s="39" customFormat="1" ht="38.25" x14ac:dyDescent="0.2">
      <c r="A484" s="29" t="s">
        <v>389</v>
      </c>
      <c r="B484" s="88" t="s">
        <v>67</v>
      </c>
      <c r="C484" s="88" t="s">
        <v>67</v>
      </c>
      <c r="D484" s="88" t="s">
        <v>394</v>
      </c>
      <c r="E484" s="87"/>
      <c r="F484" s="5">
        <f>F485</f>
        <v>102.04082</v>
      </c>
    </row>
    <row r="485" spans="1:6" s="39" customFormat="1" ht="25.5" x14ac:dyDescent="0.2">
      <c r="A485" s="96" t="s">
        <v>396</v>
      </c>
      <c r="B485" s="88" t="s">
        <v>67</v>
      </c>
      <c r="C485" s="88" t="s">
        <v>67</v>
      </c>
      <c r="D485" s="88" t="s">
        <v>395</v>
      </c>
      <c r="E485" s="87"/>
      <c r="F485" s="5">
        <f>F486</f>
        <v>102.04082</v>
      </c>
    </row>
    <row r="486" spans="1:6" x14ac:dyDescent="0.2">
      <c r="A486" s="89" t="s">
        <v>397</v>
      </c>
      <c r="B486" s="86" t="s">
        <v>67</v>
      </c>
      <c r="C486" s="86" t="s">
        <v>67</v>
      </c>
      <c r="D486" s="86" t="s">
        <v>395</v>
      </c>
      <c r="E486" s="86" t="s">
        <v>116</v>
      </c>
      <c r="F486" s="94">
        <v>102.04082</v>
      </c>
    </row>
    <row r="487" spans="1:6" s="66" customFormat="1" ht="27" x14ac:dyDescent="0.25">
      <c r="A487" s="41" t="s">
        <v>8</v>
      </c>
      <c r="B487" s="7" t="s">
        <v>67</v>
      </c>
      <c r="C487" s="7" t="s">
        <v>67</v>
      </c>
      <c r="D487" s="7" t="s">
        <v>438</v>
      </c>
      <c r="E487" s="7"/>
      <c r="F487" s="93">
        <f>F489+F491</f>
        <v>1616.8201899999999</v>
      </c>
    </row>
    <row r="488" spans="1:6" s="66" customFormat="1" ht="25.5" x14ac:dyDescent="0.25">
      <c r="A488" s="23" t="s">
        <v>388</v>
      </c>
      <c r="B488" s="4" t="s">
        <v>67</v>
      </c>
      <c r="C488" s="4" t="s">
        <v>67</v>
      </c>
      <c r="D488" s="4" t="s">
        <v>14</v>
      </c>
      <c r="E488" s="4"/>
      <c r="F488" s="92">
        <f>F489</f>
        <v>1371.8</v>
      </c>
    </row>
    <row r="489" spans="1:6" s="39" customFormat="1" ht="38.25" x14ac:dyDescent="0.2">
      <c r="A489" s="23" t="s">
        <v>335</v>
      </c>
      <c r="B489" s="4" t="s">
        <v>67</v>
      </c>
      <c r="C489" s="4" t="s">
        <v>67</v>
      </c>
      <c r="D489" s="4" t="s">
        <v>22</v>
      </c>
      <c r="E489" s="4"/>
      <c r="F489" s="92">
        <f>F490</f>
        <v>1371.8</v>
      </c>
    </row>
    <row r="490" spans="1:6" ht="51" x14ac:dyDescent="0.2">
      <c r="A490" s="14" t="s">
        <v>125</v>
      </c>
      <c r="B490" s="6" t="s">
        <v>67</v>
      </c>
      <c r="C490" s="6" t="s">
        <v>67</v>
      </c>
      <c r="D490" s="6" t="s">
        <v>22</v>
      </c>
      <c r="E490" s="6" t="s">
        <v>129</v>
      </c>
      <c r="F490" s="82">
        <v>1371.8</v>
      </c>
    </row>
    <row r="491" spans="1:6" ht="51" x14ac:dyDescent="0.2">
      <c r="A491" s="16" t="s">
        <v>615</v>
      </c>
      <c r="B491" s="4" t="s">
        <v>67</v>
      </c>
      <c r="C491" s="4" t="s">
        <v>78</v>
      </c>
      <c r="D491" s="4" t="s">
        <v>630</v>
      </c>
      <c r="E491" s="4"/>
      <c r="F491" s="5">
        <f>F492</f>
        <v>245.02019000000001</v>
      </c>
    </row>
    <row r="492" spans="1:6" ht="51" x14ac:dyDescent="0.2">
      <c r="A492" s="14" t="s">
        <v>125</v>
      </c>
      <c r="B492" s="6" t="s">
        <v>67</v>
      </c>
      <c r="C492" s="6" t="s">
        <v>78</v>
      </c>
      <c r="D492" s="6" t="s">
        <v>630</v>
      </c>
      <c r="E492" s="6" t="s">
        <v>129</v>
      </c>
      <c r="F492" s="82">
        <v>245.02019000000001</v>
      </c>
    </row>
    <row r="493" spans="1:6" s="39" customFormat="1" ht="25.5" x14ac:dyDescent="0.2">
      <c r="A493" s="33" t="s">
        <v>653</v>
      </c>
      <c r="B493" s="10" t="s">
        <v>67</v>
      </c>
      <c r="C493" s="10" t="s">
        <v>67</v>
      </c>
      <c r="D493" s="10" t="s">
        <v>254</v>
      </c>
      <c r="E493" s="10"/>
      <c r="F493" s="51">
        <f>F494</f>
        <v>10953.060000000001</v>
      </c>
    </row>
    <row r="494" spans="1:6" s="39" customFormat="1" ht="13.5" x14ac:dyDescent="0.2">
      <c r="A494" s="30" t="s">
        <v>373</v>
      </c>
      <c r="B494" s="7" t="s">
        <v>67</v>
      </c>
      <c r="C494" s="7" t="s">
        <v>67</v>
      </c>
      <c r="D494" s="7" t="s">
        <v>255</v>
      </c>
      <c r="E494" s="7"/>
      <c r="F494" s="42">
        <f>F495</f>
        <v>10953.060000000001</v>
      </c>
    </row>
    <row r="495" spans="1:6" s="39" customFormat="1" ht="25.5" x14ac:dyDescent="0.2">
      <c r="A495" s="29" t="s">
        <v>256</v>
      </c>
      <c r="B495" s="4" t="s">
        <v>67</v>
      </c>
      <c r="C495" s="4" t="s">
        <v>67</v>
      </c>
      <c r="D495" s="4" t="s">
        <v>257</v>
      </c>
      <c r="E495" s="10"/>
      <c r="F495" s="5">
        <f>F496+F499+F502</f>
        <v>10953.060000000001</v>
      </c>
    </row>
    <row r="496" spans="1:6" s="39" customFormat="1" ht="25.5" x14ac:dyDescent="0.2">
      <c r="A496" s="23" t="s">
        <v>160</v>
      </c>
      <c r="B496" s="4" t="s">
        <v>67</v>
      </c>
      <c r="C496" s="4" t="s">
        <v>67</v>
      </c>
      <c r="D496" s="4" t="s">
        <v>258</v>
      </c>
      <c r="E496" s="4"/>
      <c r="F496" s="5">
        <f>SUM(F497:F498)</f>
        <v>5295.7000000000007</v>
      </c>
    </row>
    <row r="497" spans="1:8" s="39" customFormat="1" ht="25.5" x14ac:dyDescent="0.2">
      <c r="A497" s="13" t="s">
        <v>23</v>
      </c>
      <c r="B497" s="6" t="s">
        <v>67</v>
      </c>
      <c r="C497" s="6" t="s">
        <v>67</v>
      </c>
      <c r="D497" s="6" t="s">
        <v>258</v>
      </c>
      <c r="E497" s="6" t="s">
        <v>24</v>
      </c>
      <c r="F497" s="92">
        <v>3239.38</v>
      </c>
    </row>
    <row r="498" spans="1:8" s="39" customFormat="1" x14ac:dyDescent="0.2">
      <c r="A498" s="13" t="s">
        <v>126</v>
      </c>
      <c r="B498" s="6" t="s">
        <v>67</v>
      </c>
      <c r="C498" s="6" t="s">
        <v>67</v>
      </c>
      <c r="D498" s="6" t="s">
        <v>258</v>
      </c>
      <c r="E498" s="6" t="s">
        <v>127</v>
      </c>
      <c r="F498" s="92">
        <v>2056.3200000000002</v>
      </c>
    </row>
    <row r="499" spans="1:8" s="39" customFormat="1" ht="25.5" x14ac:dyDescent="0.2">
      <c r="A499" s="16" t="s">
        <v>285</v>
      </c>
      <c r="B499" s="4" t="s">
        <v>67</v>
      </c>
      <c r="C499" s="4" t="s">
        <v>67</v>
      </c>
      <c r="D499" s="4" t="s">
        <v>259</v>
      </c>
      <c r="E499" s="4"/>
      <c r="F499" s="92">
        <f>SUM(F500:F501)</f>
        <v>5577.9600000000009</v>
      </c>
    </row>
    <row r="500" spans="1:8" s="39" customFormat="1" ht="25.5" x14ac:dyDescent="0.2">
      <c r="A500" s="13" t="s">
        <v>23</v>
      </c>
      <c r="B500" s="6" t="s">
        <v>67</v>
      </c>
      <c r="C500" s="6" t="s">
        <v>67</v>
      </c>
      <c r="D500" s="6" t="s">
        <v>259</v>
      </c>
      <c r="E500" s="6" t="s">
        <v>24</v>
      </c>
      <c r="F500" s="82">
        <v>4388.5200000000004</v>
      </c>
    </row>
    <row r="501" spans="1:8" s="39" customFormat="1" x14ac:dyDescent="0.2">
      <c r="A501" s="13" t="s">
        <v>126</v>
      </c>
      <c r="B501" s="6" t="s">
        <v>67</v>
      </c>
      <c r="C501" s="6" t="s">
        <v>67</v>
      </c>
      <c r="D501" s="6" t="s">
        <v>259</v>
      </c>
      <c r="E501" s="6" t="s">
        <v>127</v>
      </c>
      <c r="F501" s="82">
        <v>1189.44</v>
      </c>
    </row>
    <row r="502" spans="1:8" s="39" customFormat="1" ht="38.25" x14ac:dyDescent="0.2">
      <c r="A502" s="23" t="s">
        <v>286</v>
      </c>
      <c r="B502" s="4" t="s">
        <v>67</v>
      </c>
      <c r="C502" s="4" t="s">
        <v>67</v>
      </c>
      <c r="D502" s="4" t="s">
        <v>290</v>
      </c>
      <c r="E502" s="4"/>
      <c r="F502" s="92">
        <f>F503+F504</f>
        <v>79.400000000000006</v>
      </c>
    </row>
    <row r="503" spans="1:8" s="39" customFormat="1" x14ac:dyDescent="0.2">
      <c r="A503" s="36" t="s">
        <v>278</v>
      </c>
      <c r="B503" s="6" t="s">
        <v>67</v>
      </c>
      <c r="C503" s="6" t="s">
        <v>67</v>
      </c>
      <c r="D503" s="6" t="s">
        <v>290</v>
      </c>
      <c r="E503" s="6" t="s">
        <v>143</v>
      </c>
      <c r="F503" s="82">
        <v>61</v>
      </c>
    </row>
    <row r="504" spans="1:8" s="39" customFormat="1" ht="38.25" x14ac:dyDescent="0.2">
      <c r="A504" s="13" t="s">
        <v>275</v>
      </c>
      <c r="B504" s="6" t="s">
        <v>67</v>
      </c>
      <c r="C504" s="6" t="s">
        <v>67</v>
      </c>
      <c r="D504" s="6" t="s">
        <v>290</v>
      </c>
      <c r="E504" s="6" t="s">
        <v>195</v>
      </c>
      <c r="F504" s="82">
        <v>18.399999999999999</v>
      </c>
    </row>
    <row r="505" spans="1:8" s="39" customFormat="1" x14ac:dyDescent="0.2">
      <c r="A505" s="26" t="s">
        <v>60</v>
      </c>
      <c r="B505" s="8" t="s">
        <v>67</v>
      </c>
      <c r="C505" s="8" t="s">
        <v>69</v>
      </c>
      <c r="D505" s="8"/>
      <c r="E505" s="8"/>
      <c r="F505" s="50">
        <f>F510+F506+F552+F548</f>
        <v>41399.671250000007</v>
      </c>
    </row>
    <row r="506" spans="1:8" ht="25.5" x14ac:dyDescent="0.2">
      <c r="A506" s="62" t="s">
        <v>641</v>
      </c>
      <c r="B506" s="10" t="s">
        <v>67</v>
      </c>
      <c r="C506" s="10" t="s">
        <v>69</v>
      </c>
      <c r="D506" s="10" t="s">
        <v>293</v>
      </c>
      <c r="E506" s="10"/>
      <c r="F506" s="103">
        <f>F507</f>
        <v>20</v>
      </c>
    </row>
    <row r="507" spans="1:8" ht="25.5" x14ac:dyDescent="0.2">
      <c r="A507" s="21" t="s">
        <v>351</v>
      </c>
      <c r="B507" s="4" t="s">
        <v>67</v>
      </c>
      <c r="C507" s="4" t="s">
        <v>69</v>
      </c>
      <c r="D507" s="4" t="s">
        <v>352</v>
      </c>
      <c r="E507" s="4"/>
      <c r="F507" s="92">
        <f>F508</f>
        <v>20</v>
      </c>
    </row>
    <row r="508" spans="1:8" s="39" customFormat="1" ht="38.25" x14ac:dyDescent="0.2">
      <c r="A508" s="23" t="s">
        <v>294</v>
      </c>
      <c r="B508" s="4" t="s">
        <v>67</v>
      </c>
      <c r="C508" s="4" t="s">
        <v>69</v>
      </c>
      <c r="D508" s="4" t="s">
        <v>34</v>
      </c>
      <c r="E508" s="4"/>
      <c r="F508" s="92">
        <f>F509</f>
        <v>20</v>
      </c>
      <c r="H508" s="117"/>
    </row>
    <row r="509" spans="1:8" ht="25.5" x14ac:dyDescent="0.2">
      <c r="A509" s="14" t="s">
        <v>150</v>
      </c>
      <c r="B509" s="6" t="s">
        <v>67</v>
      </c>
      <c r="C509" s="6" t="s">
        <v>69</v>
      </c>
      <c r="D509" s="6" t="s">
        <v>34</v>
      </c>
      <c r="E509" s="6" t="s">
        <v>116</v>
      </c>
      <c r="F509" s="82">
        <v>20</v>
      </c>
    </row>
    <row r="510" spans="1:8" s="39" customFormat="1" ht="25.5" x14ac:dyDescent="0.2">
      <c r="A510" s="33" t="s">
        <v>653</v>
      </c>
      <c r="B510" s="10" t="s">
        <v>67</v>
      </c>
      <c r="C510" s="10" t="s">
        <v>69</v>
      </c>
      <c r="D510" s="10" t="s">
        <v>233</v>
      </c>
      <c r="E510" s="10"/>
      <c r="F510" s="51">
        <f>F516+F511+F541</f>
        <v>41184.432450000008</v>
      </c>
    </row>
    <row r="511" spans="1:8" s="39" customFormat="1" ht="13.5" x14ac:dyDescent="0.2">
      <c r="A511" s="30" t="s">
        <v>373</v>
      </c>
      <c r="B511" s="7" t="s">
        <v>67</v>
      </c>
      <c r="C511" s="7" t="s">
        <v>69</v>
      </c>
      <c r="D511" s="7" t="s">
        <v>255</v>
      </c>
      <c r="E511" s="7"/>
      <c r="F511" s="42">
        <f>F512</f>
        <v>83.668999999999997</v>
      </c>
    </row>
    <row r="512" spans="1:8" s="39" customFormat="1" ht="25.5" x14ac:dyDescent="0.2">
      <c r="A512" s="29" t="s">
        <v>256</v>
      </c>
      <c r="B512" s="4" t="s">
        <v>67</v>
      </c>
      <c r="C512" s="4" t="s">
        <v>69</v>
      </c>
      <c r="D512" s="4" t="s">
        <v>257</v>
      </c>
      <c r="E512" s="10"/>
      <c r="F512" s="5">
        <f>F513</f>
        <v>83.668999999999997</v>
      </c>
    </row>
    <row r="513" spans="1:6" s="39" customFormat="1" ht="38.25" x14ac:dyDescent="0.2">
      <c r="A513" s="16" t="s">
        <v>280</v>
      </c>
      <c r="B513" s="4" t="s">
        <v>67</v>
      </c>
      <c r="C513" s="4" t="s">
        <v>69</v>
      </c>
      <c r="D513" s="4" t="s">
        <v>279</v>
      </c>
      <c r="E513" s="4"/>
      <c r="F513" s="92">
        <f>F514+F515</f>
        <v>83.668999999999997</v>
      </c>
    </row>
    <row r="514" spans="1:6" s="39" customFormat="1" x14ac:dyDescent="0.2">
      <c r="A514" s="36" t="s">
        <v>278</v>
      </c>
      <c r="B514" s="6" t="s">
        <v>67</v>
      </c>
      <c r="C514" s="6" t="s">
        <v>69</v>
      </c>
      <c r="D514" s="6" t="s">
        <v>279</v>
      </c>
      <c r="E514" s="6" t="s">
        <v>143</v>
      </c>
      <c r="F514" s="82">
        <v>64.262</v>
      </c>
    </row>
    <row r="515" spans="1:6" s="39" customFormat="1" ht="38.25" x14ac:dyDescent="0.2">
      <c r="A515" s="13" t="s">
        <v>275</v>
      </c>
      <c r="B515" s="6" t="s">
        <v>67</v>
      </c>
      <c r="C515" s="6" t="s">
        <v>69</v>
      </c>
      <c r="D515" s="6" t="s">
        <v>279</v>
      </c>
      <c r="E515" s="6" t="s">
        <v>195</v>
      </c>
      <c r="F515" s="82">
        <v>19.407</v>
      </c>
    </row>
    <row r="516" spans="1:6" s="39" customFormat="1" ht="27" x14ac:dyDescent="0.2">
      <c r="A516" s="30" t="s">
        <v>374</v>
      </c>
      <c r="B516" s="10" t="s">
        <v>67</v>
      </c>
      <c r="C516" s="10" t="s">
        <v>69</v>
      </c>
      <c r="D516" s="10" t="s">
        <v>260</v>
      </c>
      <c r="E516" s="10"/>
      <c r="F516" s="103">
        <f>F517</f>
        <v>40802.763450000006</v>
      </c>
    </row>
    <row r="517" spans="1:6" s="39" customFormat="1" ht="25.5" x14ac:dyDescent="0.2">
      <c r="A517" s="29" t="s">
        <v>261</v>
      </c>
      <c r="B517" s="4" t="s">
        <v>67</v>
      </c>
      <c r="C517" s="4" t="s">
        <v>69</v>
      </c>
      <c r="D517" s="4" t="s">
        <v>262</v>
      </c>
      <c r="E517" s="4"/>
      <c r="F517" s="92">
        <f>F520+F523+F518+F533+F536</f>
        <v>40802.763450000006</v>
      </c>
    </row>
    <row r="518" spans="1:6" s="39" customFormat="1" ht="89.25" x14ac:dyDescent="0.2">
      <c r="A518" s="23" t="s">
        <v>104</v>
      </c>
      <c r="B518" s="4" t="s">
        <v>67</v>
      </c>
      <c r="C518" s="4" t="s">
        <v>69</v>
      </c>
      <c r="D518" s="4" t="s">
        <v>265</v>
      </c>
      <c r="E518" s="4"/>
      <c r="F518" s="92">
        <f>F519</f>
        <v>87.2</v>
      </c>
    </row>
    <row r="519" spans="1:6" s="39" customFormat="1" ht="25.5" x14ac:dyDescent="0.2">
      <c r="A519" s="13" t="s">
        <v>115</v>
      </c>
      <c r="B519" s="6" t="s">
        <v>67</v>
      </c>
      <c r="C519" s="6" t="s">
        <v>69</v>
      </c>
      <c r="D519" s="6" t="s">
        <v>265</v>
      </c>
      <c r="E519" s="6" t="s">
        <v>116</v>
      </c>
      <c r="F519" s="19">
        <v>87.2</v>
      </c>
    </row>
    <row r="520" spans="1:6" s="39" customFormat="1" ht="25.5" x14ac:dyDescent="0.2">
      <c r="A520" s="29" t="s">
        <v>139</v>
      </c>
      <c r="B520" s="4" t="s">
        <v>67</v>
      </c>
      <c r="C520" s="4" t="s">
        <v>69</v>
      </c>
      <c r="D520" s="4" t="s">
        <v>277</v>
      </c>
      <c r="E520" s="4"/>
      <c r="F520" s="5">
        <f>F521+F522</f>
        <v>790.89904999999999</v>
      </c>
    </row>
    <row r="521" spans="1:6" s="39" customFormat="1" ht="25.5" x14ac:dyDescent="0.2">
      <c r="A521" s="36" t="s">
        <v>174</v>
      </c>
      <c r="B521" s="6" t="s">
        <v>67</v>
      </c>
      <c r="C521" s="6" t="s">
        <v>69</v>
      </c>
      <c r="D521" s="6" t="s">
        <v>277</v>
      </c>
      <c r="E521" s="6" t="s">
        <v>112</v>
      </c>
      <c r="F521" s="19">
        <v>611.6</v>
      </c>
    </row>
    <row r="522" spans="1:6" ht="38.25" x14ac:dyDescent="0.2">
      <c r="A522" s="13" t="s">
        <v>175</v>
      </c>
      <c r="B522" s="6" t="s">
        <v>67</v>
      </c>
      <c r="C522" s="6" t="s">
        <v>69</v>
      </c>
      <c r="D522" s="6" t="s">
        <v>277</v>
      </c>
      <c r="E522" s="6" t="s">
        <v>168</v>
      </c>
      <c r="F522" s="19">
        <v>179.29904999999999</v>
      </c>
    </row>
    <row r="523" spans="1:6" ht="51" x14ac:dyDescent="0.2">
      <c r="A523" s="23" t="s">
        <v>263</v>
      </c>
      <c r="B523" s="4" t="s">
        <v>67</v>
      </c>
      <c r="C523" s="4" t="s">
        <v>69</v>
      </c>
      <c r="D523" s="4" t="s">
        <v>264</v>
      </c>
      <c r="E523" s="4"/>
      <c r="F523" s="5">
        <f>SUM(F524:F532)</f>
        <v>9744.8643200000006</v>
      </c>
    </row>
    <row r="524" spans="1:6" x14ac:dyDescent="0.2">
      <c r="A524" s="36" t="s">
        <v>274</v>
      </c>
      <c r="B524" s="6" t="s">
        <v>67</v>
      </c>
      <c r="C524" s="6" t="s">
        <v>69</v>
      </c>
      <c r="D524" s="6" t="s">
        <v>264</v>
      </c>
      <c r="E524" s="6" t="s">
        <v>143</v>
      </c>
      <c r="F524" s="19">
        <v>3778.55825</v>
      </c>
    </row>
    <row r="525" spans="1:6" ht="25.5" x14ac:dyDescent="0.2">
      <c r="A525" s="13" t="s">
        <v>271</v>
      </c>
      <c r="B525" s="6" t="s">
        <v>67</v>
      </c>
      <c r="C525" s="6" t="s">
        <v>69</v>
      </c>
      <c r="D525" s="6" t="s">
        <v>264</v>
      </c>
      <c r="E525" s="6" t="s">
        <v>455</v>
      </c>
      <c r="F525" s="19">
        <v>9.4677299999999995</v>
      </c>
    </row>
    <row r="526" spans="1:6" ht="38.25" x14ac:dyDescent="0.2">
      <c r="A526" s="13" t="s">
        <v>275</v>
      </c>
      <c r="B526" s="6" t="s">
        <v>67</v>
      </c>
      <c r="C526" s="6" t="s">
        <v>69</v>
      </c>
      <c r="D526" s="6" t="s">
        <v>264</v>
      </c>
      <c r="E526" s="6" t="s">
        <v>195</v>
      </c>
      <c r="F526" s="19">
        <v>108.95</v>
      </c>
    </row>
    <row r="527" spans="1:6" ht="25.5" x14ac:dyDescent="0.2">
      <c r="A527" s="13" t="s">
        <v>113</v>
      </c>
      <c r="B527" s="6" t="s">
        <v>67</v>
      </c>
      <c r="C527" s="6" t="s">
        <v>69</v>
      </c>
      <c r="D527" s="6" t="s">
        <v>264</v>
      </c>
      <c r="E527" s="6" t="s">
        <v>114</v>
      </c>
      <c r="F527" s="19">
        <v>1090.9055900000001</v>
      </c>
    </row>
    <row r="528" spans="1:6" s="39" customFormat="1" ht="25.5" x14ac:dyDescent="0.2">
      <c r="A528" s="13" t="s">
        <v>115</v>
      </c>
      <c r="B528" s="6" t="s">
        <v>67</v>
      </c>
      <c r="C528" s="6" t="s">
        <v>69</v>
      </c>
      <c r="D528" s="6" t="s">
        <v>264</v>
      </c>
      <c r="E528" s="6" t="s">
        <v>116</v>
      </c>
      <c r="F528" s="19">
        <v>3742.5259099999998</v>
      </c>
    </row>
    <row r="529" spans="1:6" s="39" customFormat="1" x14ac:dyDescent="0.2">
      <c r="A529" s="13" t="s">
        <v>400</v>
      </c>
      <c r="B529" s="6" t="s">
        <v>67</v>
      </c>
      <c r="C529" s="6" t="s">
        <v>69</v>
      </c>
      <c r="D529" s="6" t="s">
        <v>264</v>
      </c>
      <c r="E529" s="6" t="s">
        <v>399</v>
      </c>
      <c r="F529" s="19">
        <v>856.38184000000001</v>
      </c>
    </row>
    <row r="530" spans="1:6" s="39" customFormat="1" x14ac:dyDescent="0.2">
      <c r="A530" s="13" t="s">
        <v>632</v>
      </c>
      <c r="B530" s="6" t="s">
        <v>67</v>
      </c>
      <c r="C530" s="6" t="s">
        <v>69</v>
      </c>
      <c r="D530" s="6" t="s">
        <v>264</v>
      </c>
      <c r="E530" s="6" t="s">
        <v>631</v>
      </c>
      <c r="F530" s="19">
        <v>87.3</v>
      </c>
    </row>
    <row r="531" spans="1:6" s="39" customFormat="1" ht="25.5" x14ac:dyDescent="0.2">
      <c r="A531" s="13" t="s">
        <v>501</v>
      </c>
      <c r="B531" s="6" t="s">
        <v>67</v>
      </c>
      <c r="C531" s="6" t="s">
        <v>69</v>
      </c>
      <c r="D531" s="6" t="s">
        <v>264</v>
      </c>
      <c r="E531" s="6" t="s">
        <v>468</v>
      </c>
      <c r="F531" s="19">
        <v>29.753</v>
      </c>
    </row>
    <row r="532" spans="1:6" s="39" customFormat="1" x14ac:dyDescent="0.2">
      <c r="A532" s="13" t="s">
        <v>470</v>
      </c>
      <c r="B532" s="6" t="s">
        <v>67</v>
      </c>
      <c r="C532" s="6" t="s">
        <v>69</v>
      </c>
      <c r="D532" s="6" t="s">
        <v>264</v>
      </c>
      <c r="E532" s="6" t="s">
        <v>469</v>
      </c>
      <c r="F532" s="19">
        <v>41.021999999999998</v>
      </c>
    </row>
    <row r="533" spans="1:6" s="39" customFormat="1" ht="25.5" x14ac:dyDescent="0.2">
      <c r="A533" s="29" t="s">
        <v>457</v>
      </c>
      <c r="B533" s="4" t="s">
        <v>67</v>
      </c>
      <c r="C533" s="4" t="s">
        <v>69</v>
      </c>
      <c r="D533" s="4" t="s">
        <v>459</v>
      </c>
      <c r="E533" s="4"/>
      <c r="F533" s="92">
        <f>F534+F535</f>
        <v>26203.85757</v>
      </c>
    </row>
    <row r="534" spans="1:6" s="39" customFormat="1" x14ac:dyDescent="0.2">
      <c r="A534" s="36" t="s">
        <v>273</v>
      </c>
      <c r="B534" s="6" t="s">
        <v>67</v>
      </c>
      <c r="C534" s="6" t="s">
        <v>69</v>
      </c>
      <c r="D534" s="6" t="s">
        <v>460</v>
      </c>
      <c r="E534" s="6" t="s">
        <v>143</v>
      </c>
      <c r="F534" s="82">
        <v>20082.873299999999</v>
      </c>
    </row>
    <row r="535" spans="1:6" s="39" customFormat="1" ht="38.25" x14ac:dyDescent="0.2">
      <c r="A535" s="13" t="s">
        <v>275</v>
      </c>
      <c r="B535" s="6" t="s">
        <v>67</v>
      </c>
      <c r="C535" s="6" t="s">
        <v>69</v>
      </c>
      <c r="D535" s="6" t="s">
        <v>459</v>
      </c>
      <c r="E535" s="6" t="s">
        <v>195</v>
      </c>
      <c r="F535" s="82">
        <v>6120.9842699999999</v>
      </c>
    </row>
    <row r="536" spans="1:6" ht="51" x14ac:dyDescent="0.2">
      <c r="A536" s="16" t="s">
        <v>615</v>
      </c>
      <c r="B536" s="4" t="s">
        <v>67</v>
      </c>
      <c r="C536" s="4" t="s">
        <v>69</v>
      </c>
      <c r="D536" s="4" t="s">
        <v>618</v>
      </c>
      <c r="E536" s="4"/>
      <c r="F536" s="92">
        <f>SUM(F537:F540)</f>
        <v>3975.9425099999999</v>
      </c>
    </row>
    <row r="537" spans="1:6" x14ac:dyDescent="0.2">
      <c r="A537" s="36" t="s">
        <v>273</v>
      </c>
      <c r="B537" s="6" t="s">
        <v>67</v>
      </c>
      <c r="C537" s="6" t="s">
        <v>69</v>
      </c>
      <c r="D537" s="6" t="s">
        <v>618</v>
      </c>
      <c r="E537" s="6" t="s">
        <v>143</v>
      </c>
      <c r="F537" s="82">
        <v>2937.47586</v>
      </c>
    </row>
    <row r="538" spans="1:6" ht="38.25" x14ac:dyDescent="0.2">
      <c r="A538" s="13" t="s">
        <v>275</v>
      </c>
      <c r="B538" s="6" t="s">
        <v>67</v>
      </c>
      <c r="C538" s="6" t="s">
        <v>69</v>
      </c>
      <c r="D538" s="6" t="s">
        <v>618</v>
      </c>
      <c r="E538" s="6" t="s">
        <v>195</v>
      </c>
      <c r="F538" s="82">
        <v>710.81912999999997</v>
      </c>
    </row>
    <row r="539" spans="1:6" ht="25.5" x14ac:dyDescent="0.2">
      <c r="A539" s="36" t="s">
        <v>174</v>
      </c>
      <c r="B539" s="6" t="s">
        <v>67</v>
      </c>
      <c r="C539" s="6" t="s">
        <v>69</v>
      </c>
      <c r="D539" s="6" t="s">
        <v>618</v>
      </c>
      <c r="E539" s="6" t="s">
        <v>112</v>
      </c>
      <c r="F539" s="82">
        <v>254.16299000000001</v>
      </c>
    </row>
    <row r="540" spans="1:6" ht="38.25" x14ac:dyDescent="0.2">
      <c r="A540" s="13" t="s">
        <v>175</v>
      </c>
      <c r="B540" s="6" t="s">
        <v>67</v>
      </c>
      <c r="C540" s="6" t="s">
        <v>69</v>
      </c>
      <c r="D540" s="6" t="s">
        <v>618</v>
      </c>
      <c r="E540" s="6" t="s">
        <v>168</v>
      </c>
      <c r="F540" s="82">
        <v>73.484530000000007</v>
      </c>
    </row>
    <row r="541" spans="1:6" ht="13.5" x14ac:dyDescent="0.2">
      <c r="A541" s="59" t="s">
        <v>375</v>
      </c>
      <c r="B541" s="10" t="s">
        <v>67</v>
      </c>
      <c r="C541" s="10" t="s">
        <v>69</v>
      </c>
      <c r="D541" s="10" t="s">
        <v>295</v>
      </c>
      <c r="E541" s="10"/>
      <c r="F541" s="51">
        <f>F542+F545</f>
        <v>298</v>
      </c>
    </row>
    <row r="542" spans="1:6" ht="25.5" x14ac:dyDescent="0.2">
      <c r="A542" s="60" t="s">
        <v>296</v>
      </c>
      <c r="B542" s="4" t="s">
        <v>67</v>
      </c>
      <c r="C542" s="4" t="s">
        <v>69</v>
      </c>
      <c r="D542" s="4" t="s">
        <v>297</v>
      </c>
      <c r="E542" s="4"/>
      <c r="F542" s="5">
        <f>F543</f>
        <v>200</v>
      </c>
    </row>
    <row r="543" spans="1:6" ht="25.5" x14ac:dyDescent="0.2">
      <c r="A543" s="13" t="s">
        <v>115</v>
      </c>
      <c r="B543" s="4" t="s">
        <v>67</v>
      </c>
      <c r="C543" s="4" t="s">
        <v>69</v>
      </c>
      <c r="D543" s="4" t="s">
        <v>299</v>
      </c>
      <c r="E543" s="4"/>
      <c r="F543" s="5">
        <f>F544</f>
        <v>200</v>
      </c>
    </row>
    <row r="544" spans="1:6" x14ac:dyDescent="0.2">
      <c r="A544" s="61" t="s">
        <v>126</v>
      </c>
      <c r="B544" s="6" t="s">
        <v>67</v>
      </c>
      <c r="C544" s="6" t="s">
        <v>69</v>
      </c>
      <c r="D544" s="6" t="s">
        <v>299</v>
      </c>
      <c r="E544" s="6" t="s">
        <v>116</v>
      </c>
      <c r="F544" s="19">
        <v>200</v>
      </c>
    </row>
    <row r="545" spans="1:6" ht="38.25" x14ac:dyDescent="0.2">
      <c r="A545" s="23" t="s">
        <v>25</v>
      </c>
      <c r="B545" s="4" t="s">
        <v>67</v>
      </c>
      <c r="C545" s="4" t="s">
        <v>69</v>
      </c>
      <c r="D545" s="4" t="s">
        <v>26</v>
      </c>
      <c r="E545" s="71"/>
      <c r="F545" s="5">
        <f>F546</f>
        <v>98</v>
      </c>
    </row>
    <row r="546" spans="1:6" ht="38.25" x14ac:dyDescent="0.2">
      <c r="A546" s="23" t="s">
        <v>27</v>
      </c>
      <c r="B546" s="4" t="s">
        <v>67</v>
      </c>
      <c r="C546" s="4" t="s">
        <v>69</v>
      </c>
      <c r="D546" s="4" t="s">
        <v>28</v>
      </c>
      <c r="E546" s="71"/>
      <c r="F546" s="5">
        <f>F547</f>
        <v>98</v>
      </c>
    </row>
    <row r="547" spans="1:6" ht="25.5" x14ac:dyDescent="0.2">
      <c r="A547" s="13" t="s">
        <v>115</v>
      </c>
      <c r="B547" s="6" t="s">
        <v>67</v>
      </c>
      <c r="C547" s="6" t="s">
        <v>69</v>
      </c>
      <c r="D547" s="6" t="s">
        <v>28</v>
      </c>
      <c r="E547" s="71" t="s">
        <v>116</v>
      </c>
      <c r="F547" s="19">
        <v>98</v>
      </c>
    </row>
    <row r="548" spans="1:6" ht="38.25" x14ac:dyDescent="0.2">
      <c r="A548" s="113" t="s">
        <v>656</v>
      </c>
      <c r="B548" s="87" t="s">
        <v>67</v>
      </c>
      <c r="C548" s="87" t="s">
        <v>69</v>
      </c>
      <c r="D548" s="87" t="s">
        <v>412</v>
      </c>
      <c r="E548" s="87"/>
      <c r="F548" s="103">
        <f>F549</f>
        <v>130</v>
      </c>
    </row>
    <row r="549" spans="1:6" ht="25.5" x14ac:dyDescent="0.2">
      <c r="A549" s="16" t="s">
        <v>418</v>
      </c>
      <c r="B549" s="4" t="s">
        <v>67</v>
      </c>
      <c r="C549" s="4" t="s">
        <v>69</v>
      </c>
      <c r="D549" s="4" t="s">
        <v>419</v>
      </c>
      <c r="E549" s="4"/>
      <c r="F549" s="5">
        <f>F550</f>
        <v>130</v>
      </c>
    </row>
    <row r="550" spans="1:6" ht="38.25" x14ac:dyDescent="0.2">
      <c r="A550" s="16" t="s">
        <v>411</v>
      </c>
      <c r="B550" s="4" t="s">
        <v>67</v>
      </c>
      <c r="C550" s="4" t="s">
        <v>69</v>
      </c>
      <c r="D550" s="4" t="s">
        <v>417</v>
      </c>
      <c r="E550" s="4"/>
      <c r="F550" s="5">
        <f>F551</f>
        <v>130</v>
      </c>
    </row>
    <row r="551" spans="1:6" ht="25.5" x14ac:dyDescent="0.2">
      <c r="A551" s="13" t="s">
        <v>115</v>
      </c>
      <c r="B551" s="86" t="s">
        <v>67</v>
      </c>
      <c r="C551" s="86" t="s">
        <v>69</v>
      </c>
      <c r="D551" s="6" t="s">
        <v>417</v>
      </c>
      <c r="E551" s="86" t="s">
        <v>116</v>
      </c>
      <c r="F551" s="19">
        <v>130</v>
      </c>
    </row>
    <row r="552" spans="1:6" x14ac:dyDescent="0.2">
      <c r="A552" s="38" t="s">
        <v>155</v>
      </c>
      <c r="B552" s="10" t="s">
        <v>67</v>
      </c>
      <c r="C552" s="10" t="s">
        <v>69</v>
      </c>
      <c r="D552" s="10" t="s">
        <v>176</v>
      </c>
      <c r="E552" s="10"/>
      <c r="F552" s="51">
        <f>F553</f>
        <v>65.238799999999998</v>
      </c>
    </row>
    <row r="553" spans="1:6" ht="25.5" x14ac:dyDescent="0.2">
      <c r="A553" s="27" t="s">
        <v>616</v>
      </c>
      <c r="B553" s="4" t="s">
        <v>67</v>
      </c>
      <c r="C553" s="4" t="s">
        <v>69</v>
      </c>
      <c r="D553" s="4" t="s">
        <v>617</v>
      </c>
      <c r="E553" s="4"/>
      <c r="F553" s="5">
        <f>SUM(F554:F557)</f>
        <v>65.238799999999998</v>
      </c>
    </row>
    <row r="554" spans="1:6" x14ac:dyDescent="0.2">
      <c r="A554" s="36" t="s">
        <v>274</v>
      </c>
      <c r="B554" s="6" t="s">
        <v>67</v>
      </c>
      <c r="C554" s="6" t="s">
        <v>69</v>
      </c>
      <c r="D554" s="6" t="s">
        <v>617</v>
      </c>
      <c r="E554" s="6" t="s">
        <v>143</v>
      </c>
      <c r="F554" s="82">
        <v>21.902380000000001</v>
      </c>
    </row>
    <row r="555" spans="1:6" ht="38.25" x14ac:dyDescent="0.2">
      <c r="A555" s="13" t="s">
        <v>275</v>
      </c>
      <c r="B555" s="6" t="s">
        <v>67</v>
      </c>
      <c r="C555" s="6" t="s">
        <v>69</v>
      </c>
      <c r="D555" s="6" t="s">
        <v>617</v>
      </c>
      <c r="E555" s="6" t="s">
        <v>195</v>
      </c>
      <c r="F555" s="82">
        <v>6.6145199999999997</v>
      </c>
    </row>
    <row r="556" spans="1:6" ht="25.5" x14ac:dyDescent="0.2">
      <c r="A556" s="13" t="s">
        <v>174</v>
      </c>
      <c r="B556" s="6" t="s">
        <v>67</v>
      </c>
      <c r="C556" s="6" t="s">
        <v>69</v>
      </c>
      <c r="D556" s="6" t="s">
        <v>617</v>
      </c>
      <c r="E556" s="6" t="s">
        <v>112</v>
      </c>
      <c r="F556" s="82">
        <v>28.204219999999999</v>
      </c>
    </row>
    <row r="557" spans="1:6" ht="38.25" x14ac:dyDescent="0.2">
      <c r="A557" s="13" t="s">
        <v>175</v>
      </c>
      <c r="B557" s="6" t="s">
        <v>67</v>
      </c>
      <c r="C557" s="6" t="s">
        <v>69</v>
      </c>
      <c r="D557" s="6" t="s">
        <v>617</v>
      </c>
      <c r="E557" s="6" t="s">
        <v>168</v>
      </c>
      <c r="F557" s="82">
        <v>8.5176800000000004</v>
      </c>
    </row>
    <row r="558" spans="1:6" s="39" customFormat="1" x14ac:dyDescent="0.2">
      <c r="A558" s="20" t="s">
        <v>128</v>
      </c>
      <c r="B558" s="9" t="s">
        <v>80</v>
      </c>
      <c r="C558" s="9"/>
      <c r="D558" s="9"/>
      <c r="E558" s="9"/>
      <c r="F558" s="49">
        <f>F559+F620</f>
        <v>360422.84623999993</v>
      </c>
    </row>
    <row r="559" spans="1:6" x14ac:dyDescent="0.2">
      <c r="A559" s="22" t="s">
        <v>61</v>
      </c>
      <c r="B559" s="8" t="s">
        <v>80</v>
      </c>
      <c r="C559" s="8" t="s">
        <v>64</v>
      </c>
      <c r="D559" s="8"/>
      <c r="E559" s="8"/>
      <c r="F559" s="50">
        <f>F571+F613+F560+F609</f>
        <v>349789.13683999993</v>
      </c>
    </row>
    <row r="560" spans="1:6" s="39" customFormat="1" ht="38.25" x14ac:dyDescent="0.2">
      <c r="A560" s="38" t="s">
        <v>649</v>
      </c>
      <c r="B560" s="10" t="s">
        <v>70</v>
      </c>
      <c r="C560" s="10" t="s">
        <v>64</v>
      </c>
      <c r="D560" s="10" t="s">
        <v>42</v>
      </c>
      <c r="E560" s="10"/>
      <c r="F560" s="51">
        <f>F561</f>
        <v>296160.08999999997</v>
      </c>
    </row>
    <row r="561" spans="1:6" s="39" customFormat="1" ht="51" x14ac:dyDescent="0.2">
      <c r="A561" s="15" t="s">
        <v>496</v>
      </c>
      <c r="B561" s="4" t="s">
        <v>70</v>
      </c>
      <c r="C561" s="4" t="s">
        <v>64</v>
      </c>
      <c r="D561" s="4" t="s">
        <v>491</v>
      </c>
      <c r="E561" s="4"/>
      <c r="F561" s="5">
        <f>F562+F565+F568</f>
        <v>296160.08999999997</v>
      </c>
    </row>
    <row r="562" spans="1:6" s="39" customFormat="1" ht="38.25" x14ac:dyDescent="0.2">
      <c r="A562" s="15" t="s">
        <v>509</v>
      </c>
      <c r="B562" s="4" t="s">
        <v>70</v>
      </c>
      <c r="C562" s="4" t="s">
        <v>64</v>
      </c>
      <c r="D562" s="4" t="s">
        <v>503</v>
      </c>
      <c r="E562" s="4"/>
      <c r="F562" s="5">
        <f>F563</f>
        <v>111818.37</v>
      </c>
    </row>
    <row r="563" spans="1:6" s="39" customFormat="1" x14ac:dyDescent="0.2">
      <c r="A563" s="15" t="s">
        <v>447</v>
      </c>
      <c r="B563" s="4" t="s">
        <v>70</v>
      </c>
      <c r="C563" s="4" t="s">
        <v>64</v>
      </c>
      <c r="D563" s="4" t="s">
        <v>504</v>
      </c>
      <c r="E563" s="4"/>
      <c r="F563" s="5">
        <f>SUM(F564:F564)</f>
        <v>111818.37</v>
      </c>
    </row>
    <row r="564" spans="1:6" s="39" customFormat="1" ht="38.25" x14ac:dyDescent="0.2">
      <c r="A564" s="110" t="s">
        <v>465</v>
      </c>
      <c r="B564" s="6" t="s">
        <v>70</v>
      </c>
      <c r="C564" s="6" t="s">
        <v>64</v>
      </c>
      <c r="D564" s="6" t="s">
        <v>504</v>
      </c>
      <c r="E564" s="6" t="s">
        <v>466</v>
      </c>
      <c r="F564" s="19">
        <v>111818.37</v>
      </c>
    </row>
    <row r="565" spans="1:6" s="39" customFormat="1" ht="38.25" x14ac:dyDescent="0.2">
      <c r="A565" s="15" t="s">
        <v>510</v>
      </c>
      <c r="B565" s="4" t="s">
        <v>70</v>
      </c>
      <c r="C565" s="4" t="s">
        <v>64</v>
      </c>
      <c r="D565" s="4" t="s">
        <v>505</v>
      </c>
      <c r="E565" s="4"/>
      <c r="F565" s="5">
        <f>F566</f>
        <v>71232.36</v>
      </c>
    </row>
    <row r="566" spans="1:6" s="39" customFormat="1" x14ac:dyDescent="0.2">
      <c r="A566" s="15" t="s">
        <v>447</v>
      </c>
      <c r="B566" s="4" t="s">
        <v>70</v>
      </c>
      <c r="C566" s="4" t="s">
        <v>64</v>
      </c>
      <c r="D566" s="4" t="s">
        <v>506</v>
      </c>
      <c r="E566" s="4"/>
      <c r="F566" s="5">
        <f>SUM(F567:F567)</f>
        <v>71232.36</v>
      </c>
    </row>
    <row r="567" spans="1:6" s="39" customFormat="1" x14ac:dyDescent="0.2">
      <c r="A567" s="24" t="s">
        <v>410</v>
      </c>
      <c r="B567" s="6" t="s">
        <v>70</v>
      </c>
      <c r="C567" s="6" t="s">
        <v>64</v>
      </c>
      <c r="D567" s="6" t="s">
        <v>506</v>
      </c>
      <c r="E567" s="6" t="s">
        <v>137</v>
      </c>
      <c r="F567" s="19">
        <v>71232.36</v>
      </c>
    </row>
    <row r="568" spans="1:6" s="39" customFormat="1" ht="38.25" x14ac:dyDescent="0.2">
      <c r="A568" s="15" t="s">
        <v>511</v>
      </c>
      <c r="B568" s="4" t="s">
        <v>70</v>
      </c>
      <c r="C568" s="4" t="s">
        <v>64</v>
      </c>
      <c r="D568" s="4" t="s">
        <v>507</v>
      </c>
      <c r="E568" s="4"/>
      <c r="F568" s="5">
        <f>F569</f>
        <v>113109.36</v>
      </c>
    </row>
    <row r="569" spans="1:6" s="39" customFormat="1" x14ac:dyDescent="0.2">
      <c r="A569" s="15" t="s">
        <v>447</v>
      </c>
      <c r="B569" s="4" t="s">
        <v>70</v>
      </c>
      <c r="C569" s="4" t="s">
        <v>64</v>
      </c>
      <c r="D569" s="4" t="s">
        <v>508</v>
      </c>
      <c r="E569" s="4"/>
      <c r="F569" s="5">
        <f>SUM(F570:F570)</f>
        <v>113109.36</v>
      </c>
    </row>
    <row r="570" spans="1:6" s="39" customFormat="1" x14ac:dyDescent="0.2">
      <c r="A570" s="24" t="s">
        <v>410</v>
      </c>
      <c r="B570" s="6" t="s">
        <v>70</v>
      </c>
      <c r="C570" s="6" t="s">
        <v>64</v>
      </c>
      <c r="D570" s="6" t="s">
        <v>508</v>
      </c>
      <c r="E570" s="6" t="s">
        <v>137</v>
      </c>
      <c r="F570" s="19">
        <v>113109.36</v>
      </c>
    </row>
    <row r="571" spans="1:6" ht="25.5" x14ac:dyDescent="0.2">
      <c r="A571" s="17" t="s">
        <v>654</v>
      </c>
      <c r="B571" s="10" t="s">
        <v>70</v>
      </c>
      <c r="C571" s="10" t="s">
        <v>64</v>
      </c>
      <c r="D571" s="10" t="s">
        <v>207</v>
      </c>
      <c r="E571" s="10"/>
      <c r="F571" s="51">
        <f>F600+F586+F572</f>
        <v>45122.542839999995</v>
      </c>
    </row>
    <row r="572" spans="1:6" s="39" customFormat="1" ht="13.5" x14ac:dyDescent="0.2">
      <c r="A572" s="41" t="s">
        <v>5</v>
      </c>
      <c r="B572" s="7" t="s">
        <v>80</v>
      </c>
      <c r="C572" s="7" t="s">
        <v>64</v>
      </c>
      <c r="D572" s="7" t="s">
        <v>213</v>
      </c>
      <c r="E572" s="7"/>
      <c r="F572" s="42">
        <f>F573</f>
        <v>15657.59153</v>
      </c>
    </row>
    <row r="573" spans="1:6" ht="25.5" x14ac:dyDescent="0.2">
      <c r="A573" s="23" t="s">
        <v>214</v>
      </c>
      <c r="B573" s="4" t="s">
        <v>70</v>
      </c>
      <c r="C573" s="4" t="s">
        <v>64</v>
      </c>
      <c r="D573" s="4" t="s">
        <v>215</v>
      </c>
      <c r="E573" s="4"/>
      <c r="F573" s="5">
        <f>F580+F574+F576+F578+F582+F584</f>
        <v>15657.59153</v>
      </c>
    </row>
    <row r="574" spans="1:6" ht="25.5" x14ac:dyDescent="0.2">
      <c r="A574" s="21" t="s">
        <v>216</v>
      </c>
      <c r="B574" s="4" t="s">
        <v>70</v>
      </c>
      <c r="C574" s="4" t="s">
        <v>64</v>
      </c>
      <c r="D574" s="4" t="s">
        <v>217</v>
      </c>
      <c r="E574" s="4"/>
      <c r="F574" s="92">
        <f>F575</f>
        <v>3731.69812</v>
      </c>
    </row>
    <row r="575" spans="1:6" ht="51" x14ac:dyDescent="0.2">
      <c r="A575" s="14" t="s">
        <v>124</v>
      </c>
      <c r="B575" s="6" t="s">
        <v>70</v>
      </c>
      <c r="C575" s="6" t="s">
        <v>64</v>
      </c>
      <c r="D575" s="6" t="s">
        <v>217</v>
      </c>
      <c r="E575" s="6" t="s">
        <v>130</v>
      </c>
      <c r="F575" s="82">
        <v>3731.69812</v>
      </c>
    </row>
    <row r="576" spans="1:6" x14ac:dyDescent="0.2">
      <c r="A576" s="21" t="s">
        <v>555</v>
      </c>
      <c r="B576" s="4" t="s">
        <v>70</v>
      </c>
      <c r="C576" s="4" t="s">
        <v>64</v>
      </c>
      <c r="D576" s="4" t="s">
        <v>556</v>
      </c>
      <c r="E576" s="4"/>
      <c r="F576" s="92">
        <f>F577</f>
        <v>256.46740999999997</v>
      </c>
    </row>
    <row r="577" spans="1:6" x14ac:dyDescent="0.2">
      <c r="A577" s="61" t="s">
        <v>126</v>
      </c>
      <c r="B577" s="6" t="s">
        <v>70</v>
      </c>
      <c r="C577" s="6" t="s">
        <v>64</v>
      </c>
      <c r="D577" s="6" t="s">
        <v>556</v>
      </c>
      <c r="E577" s="6" t="s">
        <v>127</v>
      </c>
      <c r="F577" s="82">
        <v>256.46740999999997</v>
      </c>
    </row>
    <row r="578" spans="1:6" s="39" customFormat="1" ht="25.5" x14ac:dyDescent="0.2">
      <c r="A578" s="29" t="s">
        <v>457</v>
      </c>
      <c r="B578" s="4" t="s">
        <v>70</v>
      </c>
      <c r="C578" s="4" t="s">
        <v>64</v>
      </c>
      <c r="D578" s="4" t="s">
        <v>557</v>
      </c>
      <c r="E578" s="4"/>
      <c r="F578" s="92">
        <f>F579</f>
        <v>3000</v>
      </c>
    </row>
    <row r="579" spans="1:6" s="39" customFormat="1" ht="51" x14ac:dyDescent="0.2">
      <c r="A579" s="24" t="s">
        <v>124</v>
      </c>
      <c r="B579" s="6" t="s">
        <v>70</v>
      </c>
      <c r="C579" s="6" t="s">
        <v>64</v>
      </c>
      <c r="D579" s="6" t="s">
        <v>557</v>
      </c>
      <c r="E579" s="6" t="s">
        <v>130</v>
      </c>
      <c r="F579" s="82">
        <v>3000</v>
      </c>
    </row>
    <row r="580" spans="1:6" ht="25.5" x14ac:dyDescent="0.2">
      <c r="A580" s="21" t="s">
        <v>218</v>
      </c>
      <c r="B580" s="4" t="s">
        <v>70</v>
      </c>
      <c r="C580" s="4" t="s">
        <v>64</v>
      </c>
      <c r="D580" s="4" t="s">
        <v>332</v>
      </c>
      <c r="E580" s="4"/>
      <c r="F580" s="5">
        <f>F581</f>
        <v>7729.5320000000002</v>
      </c>
    </row>
    <row r="581" spans="1:6" s="39" customFormat="1" ht="51" x14ac:dyDescent="0.2">
      <c r="A581" s="14" t="s">
        <v>124</v>
      </c>
      <c r="B581" s="6" t="s">
        <v>70</v>
      </c>
      <c r="C581" s="6" t="s">
        <v>64</v>
      </c>
      <c r="D581" s="6" t="s">
        <v>332</v>
      </c>
      <c r="E581" s="6" t="s">
        <v>130</v>
      </c>
      <c r="F581" s="82">
        <v>7729.5320000000002</v>
      </c>
    </row>
    <row r="582" spans="1:6" ht="25.5" x14ac:dyDescent="0.2">
      <c r="A582" s="21" t="s">
        <v>634</v>
      </c>
      <c r="B582" s="4" t="s">
        <v>70</v>
      </c>
      <c r="C582" s="4" t="s">
        <v>64</v>
      </c>
      <c r="D582" s="4" t="s">
        <v>633</v>
      </c>
      <c r="E582" s="4"/>
      <c r="F582" s="5">
        <f>F583</f>
        <v>209.89400000000001</v>
      </c>
    </row>
    <row r="583" spans="1:6" s="39" customFormat="1" x14ac:dyDescent="0.2">
      <c r="A583" s="61" t="s">
        <v>126</v>
      </c>
      <c r="B583" s="6" t="s">
        <v>70</v>
      </c>
      <c r="C583" s="6" t="s">
        <v>64</v>
      </c>
      <c r="D583" s="6" t="s">
        <v>633</v>
      </c>
      <c r="E583" s="6" t="s">
        <v>127</v>
      </c>
      <c r="F583" s="82">
        <v>209.89400000000001</v>
      </c>
    </row>
    <row r="584" spans="1:6" ht="51" x14ac:dyDescent="0.2">
      <c r="A584" s="16" t="s">
        <v>615</v>
      </c>
      <c r="B584" s="4" t="s">
        <v>70</v>
      </c>
      <c r="C584" s="4" t="s">
        <v>64</v>
      </c>
      <c r="D584" s="4" t="s">
        <v>635</v>
      </c>
      <c r="E584" s="4"/>
      <c r="F584" s="5">
        <f>F585</f>
        <v>730</v>
      </c>
    </row>
    <row r="585" spans="1:6" s="39" customFormat="1" ht="51" x14ac:dyDescent="0.2">
      <c r="A585" s="14" t="s">
        <v>124</v>
      </c>
      <c r="B585" s="6" t="s">
        <v>70</v>
      </c>
      <c r="C585" s="6" t="s">
        <v>64</v>
      </c>
      <c r="D585" s="6" t="s">
        <v>635</v>
      </c>
      <c r="E585" s="6" t="s">
        <v>130</v>
      </c>
      <c r="F585" s="82">
        <v>730</v>
      </c>
    </row>
    <row r="586" spans="1:6" ht="27" x14ac:dyDescent="0.25">
      <c r="A586" s="63" t="s">
        <v>6</v>
      </c>
      <c r="B586" s="7" t="s">
        <v>80</v>
      </c>
      <c r="C586" s="7" t="s">
        <v>64</v>
      </c>
      <c r="D586" s="7" t="s">
        <v>219</v>
      </c>
      <c r="E586" s="7"/>
      <c r="F586" s="42">
        <f>F587</f>
        <v>26304.445949999998</v>
      </c>
    </row>
    <row r="587" spans="1:6" ht="25.5" x14ac:dyDescent="0.2">
      <c r="A587" s="23" t="s">
        <v>220</v>
      </c>
      <c r="B587" s="4" t="s">
        <v>70</v>
      </c>
      <c r="C587" s="4" t="s">
        <v>64</v>
      </c>
      <c r="D587" s="4" t="s">
        <v>221</v>
      </c>
      <c r="E587" s="4"/>
      <c r="F587" s="5">
        <f>F594+F588+F590+F592+F596+F598</f>
        <v>26304.445949999998</v>
      </c>
    </row>
    <row r="588" spans="1:6" ht="38.25" x14ac:dyDescent="0.2">
      <c r="A588" s="21" t="s">
        <v>222</v>
      </c>
      <c r="B588" s="4" t="s">
        <v>80</v>
      </c>
      <c r="C588" s="4" t="s">
        <v>64</v>
      </c>
      <c r="D588" s="4" t="s">
        <v>223</v>
      </c>
      <c r="E588" s="4"/>
      <c r="F588" s="92">
        <f>SUM(F589:F589)</f>
        <v>4225.7432200000003</v>
      </c>
    </row>
    <row r="589" spans="1:6" ht="51" x14ac:dyDescent="0.2">
      <c r="A589" s="24" t="s">
        <v>125</v>
      </c>
      <c r="B589" s="6" t="s">
        <v>70</v>
      </c>
      <c r="C589" s="6" t="s">
        <v>64</v>
      </c>
      <c r="D589" s="6" t="s">
        <v>223</v>
      </c>
      <c r="E589" s="6" t="s">
        <v>129</v>
      </c>
      <c r="F589" s="82">
        <v>4225.7432200000003</v>
      </c>
    </row>
    <row r="590" spans="1:6" ht="38.25" x14ac:dyDescent="0.2">
      <c r="A590" s="21" t="s">
        <v>558</v>
      </c>
      <c r="B590" s="4" t="s">
        <v>70</v>
      </c>
      <c r="C590" s="4" t="s">
        <v>64</v>
      </c>
      <c r="D590" s="4" t="s">
        <v>559</v>
      </c>
      <c r="E590" s="4"/>
      <c r="F590" s="5">
        <f>F591</f>
        <v>1003.38579</v>
      </c>
    </row>
    <row r="591" spans="1:6" x14ac:dyDescent="0.2">
      <c r="A591" s="24" t="s">
        <v>136</v>
      </c>
      <c r="B591" s="6" t="s">
        <v>70</v>
      </c>
      <c r="C591" s="6" t="s">
        <v>64</v>
      </c>
      <c r="D591" s="6" t="s">
        <v>559</v>
      </c>
      <c r="E591" s="6" t="s">
        <v>137</v>
      </c>
      <c r="F591" s="19">
        <v>1003.38579</v>
      </c>
    </row>
    <row r="592" spans="1:6" ht="25.5" x14ac:dyDescent="0.2">
      <c r="A592" s="29" t="s">
        <v>457</v>
      </c>
      <c r="B592" s="4" t="s">
        <v>70</v>
      </c>
      <c r="C592" s="4" t="s">
        <v>64</v>
      </c>
      <c r="D592" s="4" t="s">
        <v>560</v>
      </c>
      <c r="E592" s="4"/>
      <c r="F592" s="5">
        <f>F593</f>
        <v>6000</v>
      </c>
    </row>
    <row r="593" spans="1:6" ht="51" x14ac:dyDescent="0.2">
      <c r="A593" s="24" t="s">
        <v>125</v>
      </c>
      <c r="B593" s="6" t="s">
        <v>70</v>
      </c>
      <c r="C593" s="6" t="s">
        <v>64</v>
      </c>
      <c r="D593" s="6" t="s">
        <v>560</v>
      </c>
      <c r="E593" s="6" t="s">
        <v>129</v>
      </c>
      <c r="F593" s="82">
        <v>6000</v>
      </c>
    </row>
    <row r="594" spans="1:6" ht="25.5" x14ac:dyDescent="0.2">
      <c r="A594" s="21" t="s">
        <v>218</v>
      </c>
      <c r="B594" s="4" t="s">
        <v>70</v>
      </c>
      <c r="C594" s="4" t="s">
        <v>64</v>
      </c>
      <c r="D594" s="4" t="s">
        <v>333</v>
      </c>
      <c r="E594" s="4"/>
      <c r="F594" s="5">
        <f>F595</f>
        <v>13983.864</v>
      </c>
    </row>
    <row r="595" spans="1:6" ht="51" x14ac:dyDescent="0.2">
      <c r="A595" s="24" t="s">
        <v>125</v>
      </c>
      <c r="B595" s="6" t="s">
        <v>70</v>
      </c>
      <c r="C595" s="6" t="s">
        <v>64</v>
      </c>
      <c r="D595" s="6" t="s">
        <v>333</v>
      </c>
      <c r="E595" s="6" t="s">
        <v>129</v>
      </c>
      <c r="F595" s="82">
        <v>13983.864</v>
      </c>
    </row>
    <row r="596" spans="1:6" ht="25.5" x14ac:dyDescent="0.2">
      <c r="A596" s="21" t="s">
        <v>634</v>
      </c>
      <c r="B596" s="4" t="s">
        <v>70</v>
      </c>
      <c r="C596" s="4" t="s">
        <v>64</v>
      </c>
      <c r="D596" s="4" t="s">
        <v>633</v>
      </c>
      <c r="E596" s="4"/>
      <c r="F596" s="5">
        <f>F597</f>
        <v>407.45294000000001</v>
      </c>
    </row>
    <row r="597" spans="1:6" s="39" customFormat="1" x14ac:dyDescent="0.2">
      <c r="A597" s="24" t="s">
        <v>136</v>
      </c>
      <c r="B597" s="6" t="s">
        <v>70</v>
      </c>
      <c r="C597" s="6" t="s">
        <v>64</v>
      </c>
      <c r="D597" s="6" t="s">
        <v>633</v>
      </c>
      <c r="E597" s="6" t="s">
        <v>137</v>
      </c>
      <c r="F597" s="82">
        <v>407.45294000000001</v>
      </c>
    </row>
    <row r="598" spans="1:6" ht="51" x14ac:dyDescent="0.2">
      <c r="A598" s="16" t="s">
        <v>615</v>
      </c>
      <c r="B598" s="4" t="s">
        <v>70</v>
      </c>
      <c r="C598" s="4" t="s">
        <v>64</v>
      </c>
      <c r="D598" s="4" t="s">
        <v>635</v>
      </c>
      <c r="E598" s="4"/>
      <c r="F598" s="5">
        <f>F599</f>
        <v>684</v>
      </c>
    </row>
    <row r="599" spans="1:6" s="39" customFormat="1" ht="51" x14ac:dyDescent="0.2">
      <c r="A599" s="24" t="s">
        <v>125</v>
      </c>
      <c r="B599" s="6" t="s">
        <v>70</v>
      </c>
      <c r="C599" s="6" t="s">
        <v>64</v>
      </c>
      <c r="D599" s="6" t="s">
        <v>635</v>
      </c>
      <c r="E599" s="6" t="s">
        <v>129</v>
      </c>
      <c r="F599" s="82">
        <v>684</v>
      </c>
    </row>
    <row r="600" spans="1:6" ht="13.5" x14ac:dyDescent="0.2">
      <c r="A600" s="41" t="s">
        <v>7</v>
      </c>
      <c r="B600" s="7" t="s">
        <v>70</v>
      </c>
      <c r="C600" s="7" t="s">
        <v>64</v>
      </c>
      <c r="D600" s="7" t="s">
        <v>224</v>
      </c>
      <c r="E600" s="7"/>
      <c r="F600" s="42">
        <f>F601+F606</f>
        <v>3160.5053600000001</v>
      </c>
    </row>
    <row r="601" spans="1:6" ht="25.5" x14ac:dyDescent="0.2">
      <c r="A601" s="23" t="s">
        <v>225</v>
      </c>
      <c r="B601" s="4" t="s">
        <v>70</v>
      </c>
      <c r="C601" s="4" t="s">
        <v>64</v>
      </c>
      <c r="D601" s="4" t="s">
        <v>226</v>
      </c>
      <c r="E601" s="4"/>
      <c r="F601" s="5">
        <f>F602</f>
        <v>2948.0940000000001</v>
      </c>
    </row>
    <row r="602" spans="1:6" ht="25.5" x14ac:dyDescent="0.2">
      <c r="A602" s="15" t="s">
        <v>227</v>
      </c>
      <c r="B602" s="4" t="s">
        <v>70</v>
      </c>
      <c r="C602" s="4" t="s">
        <v>64</v>
      </c>
      <c r="D602" s="4" t="s">
        <v>228</v>
      </c>
      <c r="E602" s="4"/>
      <c r="F602" s="5">
        <f>SUM(F603:F605)</f>
        <v>2948.0940000000001</v>
      </c>
    </row>
    <row r="603" spans="1:6" ht="25.5" x14ac:dyDescent="0.2">
      <c r="A603" s="14" t="s">
        <v>141</v>
      </c>
      <c r="B603" s="6" t="s">
        <v>70</v>
      </c>
      <c r="C603" s="6" t="s">
        <v>64</v>
      </c>
      <c r="D603" s="6" t="s">
        <v>228</v>
      </c>
      <c r="E603" s="6" t="s">
        <v>116</v>
      </c>
      <c r="F603" s="82">
        <v>1959.694</v>
      </c>
    </row>
    <row r="604" spans="1:6" x14ac:dyDescent="0.2">
      <c r="A604" s="61" t="s">
        <v>126</v>
      </c>
      <c r="B604" s="6" t="s">
        <v>70</v>
      </c>
      <c r="C604" s="6" t="s">
        <v>64</v>
      </c>
      <c r="D604" s="6" t="s">
        <v>228</v>
      </c>
      <c r="E604" s="6" t="s">
        <v>127</v>
      </c>
      <c r="F604" s="82">
        <v>58</v>
      </c>
    </row>
    <row r="605" spans="1:6" x14ac:dyDescent="0.2">
      <c r="A605" s="24" t="s">
        <v>136</v>
      </c>
      <c r="B605" s="6" t="s">
        <v>70</v>
      </c>
      <c r="C605" s="6" t="s">
        <v>64</v>
      </c>
      <c r="D605" s="6" t="s">
        <v>228</v>
      </c>
      <c r="E605" s="6" t="s">
        <v>137</v>
      </c>
      <c r="F605" s="82">
        <v>930.4</v>
      </c>
    </row>
    <row r="606" spans="1:6" s="39" customFormat="1" x14ac:dyDescent="0.2">
      <c r="A606" s="21" t="s">
        <v>601</v>
      </c>
      <c r="B606" s="4" t="s">
        <v>70</v>
      </c>
      <c r="C606" s="4" t="s">
        <v>64</v>
      </c>
      <c r="D606" s="4" t="s">
        <v>602</v>
      </c>
      <c r="E606" s="4"/>
      <c r="F606" s="92">
        <f>F607+F608</f>
        <v>212.41136</v>
      </c>
    </row>
    <row r="607" spans="1:6" x14ac:dyDescent="0.2">
      <c r="A607" s="61" t="s">
        <v>126</v>
      </c>
      <c r="B607" s="6" t="s">
        <v>70</v>
      </c>
      <c r="C607" s="6" t="s">
        <v>64</v>
      </c>
      <c r="D607" s="6" t="s">
        <v>602</v>
      </c>
      <c r="E607" s="6" t="s">
        <v>127</v>
      </c>
      <c r="F607" s="82">
        <v>106.20568</v>
      </c>
    </row>
    <row r="608" spans="1:6" x14ac:dyDescent="0.2">
      <c r="A608" s="24" t="s">
        <v>136</v>
      </c>
      <c r="B608" s="6" t="s">
        <v>70</v>
      </c>
      <c r="C608" s="6" t="s">
        <v>64</v>
      </c>
      <c r="D608" s="6" t="s">
        <v>602</v>
      </c>
      <c r="E608" s="6" t="s">
        <v>137</v>
      </c>
      <c r="F608" s="82">
        <v>106.20568</v>
      </c>
    </row>
    <row r="609" spans="1:8" ht="38.25" x14ac:dyDescent="0.2">
      <c r="A609" s="113" t="s">
        <v>656</v>
      </c>
      <c r="B609" s="87" t="s">
        <v>70</v>
      </c>
      <c r="C609" s="87" t="s">
        <v>64</v>
      </c>
      <c r="D609" s="87" t="s">
        <v>412</v>
      </c>
      <c r="E609" s="87"/>
      <c r="F609" s="103">
        <f>F610</f>
        <v>988.1</v>
      </c>
    </row>
    <row r="610" spans="1:8" ht="25.5" x14ac:dyDescent="0.2">
      <c r="A610" s="16" t="s">
        <v>418</v>
      </c>
      <c r="B610" s="4" t="s">
        <v>70</v>
      </c>
      <c r="C610" s="4" t="s">
        <v>64</v>
      </c>
      <c r="D610" s="4" t="s">
        <v>419</v>
      </c>
      <c r="E610" s="4"/>
      <c r="F610" s="5">
        <f>F611</f>
        <v>988.1</v>
      </c>
    </row>
    <row r="611" spans="1:8" ht="38.25" x14ac:dyDescent="0.2">
      <c r="A611" s="16" t="s">
        <v>411</v>
      </c>
      <c r="B611" s="4" t="s">
        <v>70</v>
      </c>
      <c r="C611" s="4" t="s">
        <v>64</v>
      </c>
      <c r="D611" s="4" t="s">
        <v>417</v>
      </c>
      <c r="E611" s="4"/>
      <c r="F611" s="5">
        <f>F612</f>
        <v>988.1</v>
      </c>
    </row>
    <row r="612" spans="1:8" ht="51" x14ac:dyDescent="0.2">
      <c r="A612" s="24" t="s">
        <v>125</v>
      </c>
      <c r="B612" s="86" t="s">
        <v>70</v>
      </c>
      <c r="C612" s="86" t="s">
        <v>64</v>
      </c>
      <c r="D612" s="6" t="s">
        <v>417</v>
      </c>
      <c r="E612" s="86" t="s">
        <v>129</v>
      </c>
      <c r="F612" s="19">
        <v>988.1</v>
      </c>
    </row>
    <row r="613" spans="1:8" x14ac:dyDescent="0.2">
      <c r="A613" s="17" t="s">
        <v>230</v>
      </c>
      <c r="B613" s="10" t="s">
        <v>70</v>
      </c>
      <c r="C613" s="10" t="s">
        <v>64</v>
      </c>
      <c r="D613" s="10" t="s">
        <v>176</v>
      </c>
      <c r="E613" s="10"/>
      <c r="F613" s="91">
        <f>F614+F616+F618</f>
        <v>7518.4039999999995</v>
      </c>
    </row>
    <row r="614" spans="1:8" ht="25.5" x14ac:dyDescent="0.2">
      <c r="A614" s="28" t="s">
        <v>488</v>
      </c>
      <c r="B614" s="4" t="s">
        <v>70</v>
      </c>
      <c r="C614" s="4" t="s">
        <v>64</v>
      </c>
      <c r="D614" s="4" t="s">
        <v>188</v>
      </c>
      <c r="E614" s="4"/>
      <c r="F614" s="92">
        <f>F615</f>
        <v>11</v>
      </c>
    </row>
    <row r="615" spans="1:8" ht="38.25" x14ac:dyDescent="0.2">
      <c r="A615" s="34" t="s">
        <v>526</v>
      </c>
      <c r="B615" s="6" t="s">
        <v>70</v>
      </c>
      <c r="C615" s="6" t="s">
        <v>64</v>
      </c>
      <c r="D615" s="6" t="s">
        <v>188</v>
      </c>
      <c r="E615" s="6" t="s">
        <v>527</v>
      </c>
      <c r="F615" s="82">
        <v>11</v>
      </c>
    </row>
    <row r="616" spans="1:8" ht="63.75" x14ac:dyDescent="0.2">
      <c r="A616" s="29" t="s">
        <v>166</v>
      </c>
      <c r="B616" s="4" t="s">
        <v>70</v>
      </c>
      <c r="C616" s="4" t="s">
        <v>64</v>
      </c>
      <c r="D616" s="4" t="s">
        <v>553</v>
      </c>
      <c r="E616" s="4"/>
      <c r="F616" s="92">
        <f>F617</f>
        <v>94.2</v>
      </c>
    </row>
    <row r="617" spans="1:8" x14ac:dyDescent="0.2">
      <c r="A617" s="61" t="s">
        <v>126</v>
      </c>
      <c r="B617" s="6" t="s">
        <v>70</v>
      </c>
      <c r="C617" s="6" t="s">
        <v>64</v>
      </c>
      <c r="D617" s="6" t="s">
        <v>553</v>
      </c>
      <c r="E617" s="6" t="s">
        <v>127</v>
      </c>
      <c r="F617" s="82">
        <v>94.2</v>
      </c>
    </row>
    <row r="618" spans="1:8" ht="25.5" x14ac:dyDescent="0.2">
      <c r="A618" s="21" t="s">
        <v>218</v>
      </c>
      <c r="B618" s="4" t="s">
        <v>70</v>
      </c>
      <c r="C618" s="4" t="s">
        <v>64</v>
      </c>
      <c r="D618" s="4" t="s">
        <v>334</v>
      </c>
      <c r="E618" s="4"/>
      <c r="F618" s="92">
        <f>F619</f>
        <v>7413.2039999999997</v>
      </c>
    </row>
    <row r="619" spans="1:8" x14ac:dyDescent="0.2">
      <c r="A619" s="24" t="s">
        <v>167</v>
      </c>
      <c r="B619" s="6" t="s">
        <v>70</v>
      </c>
      <c r="C619" s="6" t="s">
        <v>64</v>
      </c>
      <c r="D619" s="6" t="s">
        <v>334</v>
      </c>
      <c r="E619" s="6" t="s">
        <v>120</v>
      </c>
      <c r="F619" s="82">
        <v>7413.2039999999997</v>
      </c>
    </row>
    <row r="620" spans="1:8" x14ac:dyDescent="0.2">
      <c r="A620" s="25" t="s">
        <v>153</v>
      </c>
      <c r="B620" s="8" t="s">
        <v>70</v>
      </c>
      <c r="C620" s="8" t="s">
        <v>66</v>
      </c>
      <c r="D620" s="8"/>
      <c r="E620" s="8"/>
      <c r="F620" s="50">
        <f>F628+F646+F621+F650</f>
        <v>10633.7094</v>
      </c>
    </row>
    <row r="621" spans="1:8" ht="25.5" x14ac:dyDescent="0.2">
      <c r="A621" s="62" t="s">
        <v>641</v>
      </c>
      <c r="B621" s="10" t="s">
        <v>70</v>
      </c>
      <c r="C621" s="10" t="s">
        <v>66</v>
      </c>
      <c r="D621" s="10" t="s">
        <v>293</v>
      </c>
      <c r="E621" s="10"/>
      <c r="F621" s="103">
        <f>F622+F625</f>
        <v>45.5</v>
      </c>
    </row>
    <row r="622" spans="1:8" ht="25.5" x14ac:dyDescent="0.2">
      <c r="A622" s="21" t="s">
        <v>351</v>
      </c>
      <c r="B622" s="4" t="s">
        <v>70</v>
      </c>
      <c r="C622" s="4" t="s">
        <v>66</v>
      </c>
      <c r="D622" s="4" t="s">
        <v>352</v>
      </c>
      <c r="E622" s="4"/>
      <c r="F622" s="92">
        <f>F623</f>
        <v>30.5</v>
      </c>
    </row>
    <row r="623" spans="1:8" s="39" customFormat="1" ht="38.25" x14ac:dyDescent="0.2">
      <c r="A623" s="23" t="s">
        <v>294</v>
      </c>
      <c r="B623" s="4" t="s">
        <v>70</v>
      </c>
      <c r="C623" s="4" t="s">
        <v>66</v>
      </c>
      <c r="D623" s="4" t="s">
        <v>34</v>
      </c>
      <c r="E623" s="4"/>
      <c r="F623" s="92">
        <f>F624</f>
        <v>30.5</v>
      </c>
      <c r="H623" s="117"/>
    </row>
    <row r="624" spans="1:8" ht="25.5" x14ac:dyDescent="0.2">
      <c r="A624" s="14" t="s">
        <v>150</v>
      </c>
      <c r="B624" s="6" t="s">
        <v>70</v>
      </c>
      <c r="C624" s="6" t="s">
        <v>66</v>
      </c>
      <c r="D624" s="6" t="s">
        <v>34</v>
      </c>
      <c r="E624" s="6" t="s">
        <v>116</v>
      </c>
      <c r="F624" s="82">
        <v>30.5</v>
      </c>
    </row>
    <row r="625" spans="1:6" s="40" customFormat="1" ht="38.25" x14ac:dyDescent="0.2">
      <c r="A625" s="65" t="s">
        <v>16</v>
      </c>
      <c r="B625" s="4" t="s">
        <v>70</v>
      </c>
      <c r="C625" s="4" t="s">
        <v>66</v>
      </c>
      <c r="D625" s="4" t="s">
        <v>17</v>
      </c>
      <c r="E625" s="4"/>
      <c r="F625" s="5">
        <f>F626</f>
        <v>15</v>
      </c>
    </row>
    <row r="626" spans="1:6" s="40" customFormat="1" ht="25.5" x14ac:dyDescent="0.2">
      <c r="A626" s="15" t="s">
        <v>164</v>
      </c>
      <c r="B626" s="4" t="s">
        <v>70</v>
      </c>
      <c r="C626" s="4" t="s">
        <v>66</v>
      </c>
      <c r="D626" s="4" t="s">
        <v>18</v>
      </c>
      <c r="E626" s="7"/>
      <c r="F626" s="5">
        <f>F627</f>
        <v>15</v>
      </c>
    </row>
    <row r="627" spans="1:6" s="40" customFormat="1" ht="25.5" x14ac:dyDescent="0.2">
      <c r="A627" s="14" t="s">
        <v>150</v>
      </c>
      <c r="B627" s="6" t="s">
        <v>70</v>
      </c>
      <c r="C627" s="6" t="s">
        <v>66</v>
      </c>
      <c r="D627" s="6" t="s">
        <v>18</v>
      </c>
      <c r="E627" s="6" t="s">
        <v>116</v>
      </c>
      <c r="F627" s="19">
        <v>15</v>
      </c>
    </row>
    <row r="628" spans="1:6" ht="25.5" x14ac:dyDescent="0.2">
      <c r="A628" s="17" t="s">
        <v>654</v>
      </c>
      <c r="B628" s="10" t="s">
        <v>80</v>
      </c>
      <c r="C628" s="10" t="s">
        <v>66</v>
      </c>
      <c r="D628" s="10" t="s">
        <v>207</v>
      </c>
      <c r="E628" s="10"/>
      <c r="F628" s="51">
        <f>F629</f>
        <v>10423.9854</v>
      </c>
    </row>
    <row r="629" spans="1:6" ht="13.5" x14ac:dyDescent="0.2">
      <c r="A629" s="41" t="s">
        <v>7</v>
      </c>
      <c r="B629" s="7" t="s">
        <v>70</v>
      </c>
      <c r="C629" s="7" t="s">
        <v>66</v>
      </c>
      <c r="D629" s="7" t="s">
        <v>224</v>
      </c>
      <c r="E629" s="7"/>
      <c r="F629" s="42">
        <f>F631+F634+F641</f>
        <v>10423.9854</v>
      </c>
    </row>
    <row r="630" spans="1:6" ht="25.5" x14ac:dyDescent="0.2">
      <c r="A630" s="23" t="s">
        <v>385</v>
      </c>
      <c r="B630" s="4" t="s">
        <v>70</v>
      </c>
      <c r="C630" s="4" t="s">
        <v>66</v>
      </c>
      <c r="D630" s="4" t="s">
        <v>386</v>
      </c>
      <c r="E630" s="4"/>
      <c r="F630" s="5">
        <f>F631</f>
        <v>722.85154999999997</v>
      </c>
    </row>
    <row r="631" spans="1:6" ht="25.5" x14ac:dyDescent="0.2">
      <c r="A631" s="23" t="s">
        <v>139</v>
      </c>
      <c r="B631" s="4" t="s">
        <v>70</v>
      </c>
      <c r="C631" s="4" t="s">
        <v>66</v>
      </c>
      <c r="D631" s="4" t="s">
        <v>276</v>
      </c>
      <c r="E631" s="4"/>
      <c r="F631" s="5">
        <f>SUM(F632:F633)</f>
        <v>722.85154999999997</v>
      </c>
    </row>
    <row r="632" spans="1:6" ht="25.5" x14ac:dyDescent="0.2">
      <c r="A632" s="13" t="s">
        <v>174</v>
      </c>
      <c r="B632" s="6" t="s">
        <v>70</v>
      </c>
      <c r="C632" s="6" t="s">
        <v>66</v>
      </c>
      <c r="D632" s="6" t="s">
        <v>276</v>
      </c>
      <c r="E632" s="6" t="s">
        <v>112</v>
      </c>
      <c r="F632" s="82">
        <v>562.85154999999997</v>
      </c>
    </row>
    <row r="633" spans="1:6" ht="38.25" x14ac:dyDescent="0.2">
      <c r="A633" s="13" t="s">
        <v>175</v>
      </c>
      <c r="B633" s="6" t="s">
        <v>70</v>
      </c>
      <c r="C633" s="6" t="s">
        <v>66</v>
      </c>
      <c r="D633" s="6" t="s">
        <v>276</v>
      </c>
      <c r="E633" s="6" t="s">
        <v>168</v>
      </c>
      <c r="F633" s="82">
        <v>160</v>
      </c>
    </row>
    <row r="634" spans="1:6" ht="25.5" x14ac:dyDescent="0.2">
      <c r="A634" s="15" t="s">
        <v>349</v>
      </c>
      <c r="B634" s="4" t="s">
        <v>70</v>
      </c>
      <c r="C634" s="4" t="s">
        <v>66</v>
      </c>
      <c r="D634" s="4" t="s">
        <v>229</v>
      </c>
      <c r="E634" s="4"/>
      <c r="F634" s="92">
        <f>SUM(F635:F640)</f>
        <v>7921.2984500000002</v>
      </c>
    </row>
    <row r="635" spans="1:6" x14ac:dyDescent="0.2">
      <c r="A635" s="14" t="s">
        <v>273</v>
      </c>
      <c r="B635" s="6" t="s">
        <v>70</v>
      </c>
      <c r="C635" s="6" t="s">
        <v>66</v>
      </c>
      <c r="D635" s="6" t="s">
        <v>229</v>
      </c>
      <c r="E635" s="6" t="s">
        <v>143</v>
      </c>
      <c r="F635" s="82">
        <v>5654.7264500000001</v>
      </c>
    </row>
    <row r="636" spans="1:6" ht="25.5" x14ac:dyDescent="0.2">
      <c r="A636" s="13" t="s">
        <v>271</v>
      </c>
      <c r="B636" s="6" t="s">
        <v>70</v>
      </c>
      <c r="C636" s="6" t="s">
        <v>66</v>
      </c>
      <c r="D636" s="6" t="s">
        <v>229</v>
      </c>
      <c r="E636" s="6" t="s">
        <v>455</v>
      </c>
      <c r="F636" s="82">
        <v>26</v>
      </c>
    </row>
    <row r="637" spans="1:6" ht="38.25" x14ac:dyDescent="0.2">
      <c r="A637" s="14" t="s">
        <v>272</v>
      </c>
      <c r="B637" s="6" t="s">
        <v>70</v>
      </c>
      <c r="C637" s="6" t="s">
        <v>66</v>
      </c>
      <c r="D637" s="6" t="s">
        <v>229</v>
      </c>
      <c r="E637" s="6" t="s">
        <v>195</v>
      </c>
      <c r="F637" s="82">
        <v>1573.422</v>
      </c>
    </row>
    <row r="638" spans="1:6" ht="25.5" x14ac:dyDescent="0.2">
      <c r="A638" s="14" t="s">
        <v>140</v>
      </c>
      <c r="B638" s="6" t="s">
        <v>70</v>
      </c>
      <c r="C638" s="6" t="s">
        <v>66</v>
      </c>
      <c r="D638" s="6" t="s">
        <v>229</v>
      </c>
      <c r="E638" s="6" t="s">
        <v>114</v>
      </c>
      <c r="F638" s="82">
        <v>145.69999999999999</v>
      </c>
    </row>
    <row r="639" spans="1:6" ht="25.5" x14ac:dyDescent="0.2">
      <c r="A639" s="14" t="s">
        <v>141</v>
      </c>
      <c r="B639" s="6" t="s">
        <v>70</v>
      </c>
      <c r="C639" s="6" t="s">
        <v>66</v>
      </c>
      <c r="D639" s="6" t="s">
        <v>229</v>
      </c>
      <c r="E639" s="6" t="s">
        <v>116</v>
      </c>
      <c r="F639" s="82">
        <v>516.45000000000005</v>
      </c>
    </row>
    <row r="640" spans="1:6" x14ac:dyDescent="0.2">
      <c r="A640" s="14" t="s">
        <v>471</v>
      </c>
      <c r="B640" s="6" t="s">
        <v>70</v>
      </c>
      <c r="C640" s="6" t="s">
        <v>66</v>
      </c>
      <c r="D640" s="6" t="s">
        <v>229</v>
      </c>
      <c r="E640" s="6" t="s">
        <v>469</v>
      </c>
      <c r="F640" s="82">
        <v>5</v>
      </c>
    </row>
    <row r="641" spans="1:6" ht="51" x14ac:dyDescent="0.2">
      <c r="A641" s="16" t="s">
        <v>615</v>
      </c>
      <c r="B641" s="4" t="s">
        <v>70</v>
      </c>
      <c r="C641" s="4" t="s">
        <v>66</v>
      </c>
      <c r="D641" s="4" t="s">
        <v>636</v>
      </c>
      <c r="E641" s="4"/>
      <c r="F641" s="92">
        <f>SUM(F642:F645)</f>
        <v>1779.8353999999999</v>
      </c>
    </row>
    <row r="642" spans="1:6" x14ac:dyDescent="0.2">
      <c r="A642" s="36" t="s">
        <v>273</v>
      </c>
      <c r="B642" s="6" t="s">
        <v>70</v>
      </c>
      <c r="C642" s="6" t="s">
        <v>66</v>
      </c>
      <c r="D642" s="6" t="s">
        <v>636</v>
      </c>
      <c r="E642" s="6" t="s">
        <v>143</v>
      </c>
      <c r="F642" s="82">
        <v>1279.96048</v>
      </c>
    </row>
    <row r="643" spans="1:6" ht="38.25" x14ac:dyDescent="0.2">
      <c r="A643" s="13" t="s">
        <v>275</v>
      </c>
      <c r="B643" s="6" t="s">
        <v>70</v>
      </c>
      <c r="C643" s="6" t="s">
        <v>66</v>
      </c>
      <c r="D643" s="6" t="s">
        <v>636</v>
      </c>
      <c r="E643" s="6" t="s">
        <v>195</v>
      </c>
      <c r="F643" s="82">
        <v>320.58100000000002</v>
      </c>
    </row>
    <row r="644" spans="1:6" ht="25.5" x14ac:dyDescent="0.2">
      <c r="A644" s="36" t="s">
        <v>174</v>
      </c>
      <c r="B644" s="6" t="s">
        <v>70</v>
      </c>
      <c r="C644" s="6" t="s">
        <v>66</v>
      </c>
      <c r="D644" s="6" t="s">
        <v>636</v>
      </c>
      <c r="E644" s="6" t="s">
        <v>112</v>
      </c>
      <c r="F644" s="82">
        <v>138.39146</v>
      </c>
    </row>
    <row r="645" spans="1:6" ht="38.25" x14ac:dyDescent="0.2">
      <c r="A645" s="13" t="s">
        <v>175</v>
      </c>
      <c r="B645" s="6" t="s">
        <v>70</v>
      </c>
      <c r="C645" s="6" t="s">
        <v>66</v>
      </c>
      <c r="D645" s="6" t="s">
        <v>636</v>
      </c>
      <c r="E645" s="6" t="s">
        <v>168</v>
      </c>
      <c r="F645" s="82">
        <v>40.902459999999998</v>
      </c>
    </row>
    <row r="646" spans="1:6" ht="25.5" x14ac:dyDescent="0.2">
      <c r="A646" s="17" t="s">
        <v>657</v>
      </c>
      <c r="B646" s="10" t="s">
        <v>70</v>
      </c>
      <c r="C646" s="10" t="s">
        <v>66</v>
      </c>
      <c r="D646" s="10" t="s">
        <v>291</v>
      </c>
      <c r="E646" s="10"/>
      <c r="F646" s="51">
        <f>F647</f>
        <v>151</v>
      </c>
    </row>
    <row r="647" spans="1:6" s="39" customFormat="1" ht="25.5" x14ac:dyDescent="0.2">
      <c r="A647" s="23" t="s">
        <v>304</v>
      </c>
      <c r="B647" s="4" t="s">
        <v>70</v>
      </c>
      <c r="C647" s="4" t="s">
        <v>66</v>
      </c>
      <c r="D647" s="4" t="s">
        <v>37</v>
      </c>
      <c r="E647" s="4"/>
      <c r="F647" s="54">
        <f>F648</f>
        <v>151</v>
      </c>
    </row>
    <row r="648" spans="1:6" s="39" customFormat="1" ht="25.5" x14ac:dyDescent="0.2">
      <c r="A648" s="21" t="s">
        <v>292</v>
      </c>
      <c r="B648" s="4" t="s">
        <v>70</v>
      </c>
      <c r="C648" s="4" t="s">
        <v>66</v>
      </c>
      <c r="D648" s="4" t="s">
        <v>38</v>
      </c>
      <c r="E648" s="4"/>
      <c r="F648" s="5">
        <f>F649</f>
        <v>151</v>
      </c>
    </row>
    <row r="649" spans="1:6" x14ac:dyDescent="0.2">
      <c r="A649" s="14" t="s">
        <v>406</v>
      </c>
      <c r="B649" s="6" t="s">
        <v>70</v>
      </c>
      <c r="C649" s="6" t="s">
        <v>66</v>
      </c>
      <c r="D649" s="6" t="s">
        <v>38</v>
      </c>
      <c r="E649" s="6" t="s">
        <v>407</v>
      </c>
      <c r="F649" s="82">
        <v>151</v>
      </c>
    </row>
    <row r="650" spans="1:6" x14ac:dyDescent="0.2">
      <c r="A650" s="38" t="s">
        <v>155</v>
      </c>
      <c r="B650" s="10" t="s">
        <v>70</v>
      </c>
      <c r="C650" s="10" t="s">
        <v>66</v>
      </c>
      <c r="D650" s="10" t="s">
        <v>176</v>
      </c>
      <c r="E650" s="10"/>
      <c r="F650" s="51">
        <f>F651</f>
        <v>13.224</v>
      </c>
    </row>
    <row r="651" spans="1:6" ht="25.5" x14ac:dyDescent="0.2">
      <c r="A651" s="27" t="s">
        <v>616</v>
      </c>
      <c r="B651" s="4" t="s">
        <v>70</v>
      </c>
      <c r="C651" s="4" t="s">
        <v>66</v>
      </c>
      <c r="D651" s="4" t="s">
        <v>617</v>
      </c>
      <c r="E651" s="4"/>
      <c r="F651" s="5">
        <f>SUM(F652:F653)</f>
        <v>13.224</v>
      </c>
    </row>
    <row r="652" spans="1:6" x14ac:dyDescent="0.2">
      <c r="A652" s="36" t="s">
        <v>274</v>
      </c>
      <c r="B652" s="6" t="s">
        <v>70</v>
      </c>
      <c r="C652" s="6" t="s">
        <v>66</v>
      </c>
      <c r="D652" s="6" t="s">
        <v>617</v>
      </c>
      <c r="E652" s="6" t="s">
        <v>143</v>
      </c>
      <c r="F652" s="82">
        <v>10.157</v>
      </c>
    </row>
    <row r="653" spans="1:6" ht="38.25" x14ac:dyDescent="0.2">
      <c r="A653" s="13" t="s">
        <v>275</v>
      </c>
      <c r="B653" s="6" t="s">
        <v>70</v>
      </c>
      <c r="C653" s="6" t="s">
        <v>66</v>
      </c>
      <c r="D653" s="6" t="s">
        <v>617</v>
      </c>
      <c r="E653" s="6" t="s">
        <v>195</v>
      </c>
      <c r="F653" s="82">
        <v>3.0670000000000002</v>
      </c>
    </row>
    <row r="654" spans="1:6" x14ac:dyDescent="0.2">
      <c r="A654" s="20" t="s">
        <v>123</v>
      </c>
      <c r="B654" s="9" t="s">
        <v>72</v>
      </c>
      <c r="C654" s="9"/>
      <c r="D654" s="9"/>
      <c r="E654" s="9"/>
      <c r="F654" s="49">
        <f>F655+F679+F660+F673</f>
        <v>27469.600870000002</v>
      </c>
    </row>
    <row r="655" spans="1:6" x14ac:dyDescent="0.2">
      <c r="A655" s="26" t="s">
        <v>62</v>
      </c>
      <c r="B655" s="8" t="s">
        <v>72</v>
      </c>
      <c r="C655" s="8" t="s">
        <v>64</v>
      </c>
      <c r="D655" s="8"/>
      <c r="E655" s="8"/>
      <c r="F655" s="50">
        <f>F656</f>
        <v>5249.2</v>
      </c>
    </row>
    <row r="656" spans="1:6" x14ac:dyDescent="0.2">
      <c r="A656" s="33" t="s">
        <v>155</v>
      </c>
      <c r="B656" s="10" t="s">
        <v>72</v>
      </c>
      <c r="C656" s="10" t="s">
        <v>64</v>
      </c>
      <c r="D656" s="10" t="s">
        <v>176</v>
      </c>
      <c r="E656" s="10"/>
      <c r="F656" s="51">
        <f>F657</f>
        <v>5249.2</v>
      </c>
    </row>
    <row r="657" spans="1:7" ht="25.5" x14ac:dyDescent="0.2">
      <c r="A657" s="23" t="s">
        <v>87</v>
      </c>
      <c r="B657" s="4" t="s">
        <v>72</v>
      </c>
      <c r="C657" s="4" t="s">
        <v>64</v>
      </c>
      <c r="D657" s="4" t="s">
        <v>202</v>
      </c>
      <c r="E657" s="4"/>
      <c r="F657" s="5">
        <f>F658</f>
        <v>5249.2</v>
      </c>
    </row>
    <row r="658" spans="1:7" x14ac:dyDescent="0.2">
      <c r="A658" s="72" t="s">
        <v>144</v>
      </c>
      <c r="B658" s="4" t="s">
        <v>72</v>
      </c>
      <c r="C658" s="4" t="s">
        <v>64</v>
      </c>
      <c r="D658" s="4" t="s">
        <v>203</v>
      </c>
      <c r="E658" s="4"/>
      <c r="F658" s="5">
        <f>F659</f>
        <v>5249.2</v>
      </c>
    </row>
    <row r="659" spans="1:7" x14ac:dyDescent="0.2">
      <c r="A659" s="18" t="s">
        <v>318</v>
      </c>
      <c r="B659" s="6" t="s">
        <v>72</v>
      </c>
      <c r="C659" s="6" t="s">
        <v>64</v>
      </c>
      <c r="D659" s="6" t="s">
        <v>203</v>
      </c>
      <c r="E659" s="6" t="s">
        <v>314</v>
      </c>
      <c r="F659" s="19">
        <v>5249.2</v>
      </c>
    </row>
    <row r="660" spans="1:7" x14ac:dyDescent="0.2">
      <c r="A660" s="26" t="s">
        <v>157</v>
      </c>
      <c r="B660" s="8" t="s">
        <v>72</v>
      </c>
      <c r="C660" s="8" t="s">
        <v>78</v>
      </c>
      <c r="D660" s="8"/>
      <c r="E660" s="8"/>
      <c r="F660" s="50">
        <f>F665+F661</f>
        <v>15234.77168</v>
      </c>
    </row>
    <row r="661" spans="1:7" ht="38.25" x14ac:dyDescent="0.2">
      <c r="A661" s="62" t="s">
        <v>649</v>
      </c>
      <c r="B661" s="10" t="s">
        <v>72</v>
      </c>
      <c r="C661" s="10" t="s">
        <v>78</v>
      </c>
      <c r="D661" s="10" t="s">
        <v>42</v>
      </c>
      <c r="E661" s="10"/>
      <c r="F661" s="100">
        <f>F662</f>
        <v>8630.0681999999997</v>
      </c>
      <c r="G661" s="12"/>
    </row>
    <row r="662" spans="1:7" ht="38.25" x14ac:dyDescent="0.2">
      <c r="A662" s="15" t="s">
        <v>514</v>
      </c>
      <c r="B662" s="4" t="s">
        <v>72</v>
      </c>
      <c r="C662" s="4" t="s">
        <v>78</v>
      </c>
      <c r="D662" s="4" t="s">
        <v>513</v>
      </c>
      <c r="E662" s="4"/>
      <c r="F662" s="54">
        <f>F663</f>
        <v>8630.0681999999997</v>
      </c>
    </row>
    <row r="663" spans="1:7" x14ac:dyDescent="0.2">
      <c r="A663" s="101" t="s">
        <v>447</v>
      </c>
      <c r="B663" s="4" t="s">
        <v>72</v>
      </c>
      <c r="C663" s="4" t="s">
        <v>78</v>
      </c>
      <c r="D663" s="4" t="s">
        <v>512</v>
      </c>
      <c r="E663" s="4"/>
      <c r="F663" s="54">
        <f>F664</f>
        <v>8630.0681999999997</v>
      </c>
    </row>
    <row r="664" spans="1:7" x14ac:dyDescent="0.2">
      <c r="A664" s="24" t="s">
        <v>136</v>
      </c>
      <c r="B664" s="86" t="s">
        <v>72</v>
      </c>
      <c r="C664" s="86" t="s">
        <v>78</v>
      </c>
      <c r="D664" s="86" t="s">
        <v>512</v>
      </c>
      <c r="E664" s="86" t="s">
        <v>137</v>
      </c>
      <c r="F664" s="82">
        <v>8630.0681999999997</v>
      </c>
    </row>
    <row r="665" spans="1:7" x14ac:dyDescent="0.2">
      <c r="A665" s="33" t="s">
        <v>155</v>
      </c>
      <c r="B665" s="10" t="s">
        <v>72</v>
      </c>
      <c r="C665" s="10" t="s">
        <v>78</v>
      </c>
      <c r="D665" s="10" t="s">
        <v>176</v>
      </c>
      <c r="E665" s="10"/>
      <c r="F665" s="51">
        <f>F666+F668+F671</f>
        <v>6604.7034800000001</v>
      </c>
    </row>
    <row r="666" spans="1:7" ht="38.25" x14ac:dyDescent="0.2">
      <c r="A666" s="29" t="s">
        <v>366</v>
      </c>
      <c r="B666" s="4" t="s">
        <v>72</v>
      </c>
      <c r="C666" s="4" t="s">
        <v>78</v>
      </c>
      <c r="D666" s="4" t="s">
        <v>367</v>
      </c>
      <c r="E666" s="4"/>
      <c r="F666" s="92">
        <f>F667</f>
        <v>4213</v>
      </c>
    </row>
    <row r="667" spans="1:7" x14ac:dyDescent="0.2">
      <c r="A667" s="56" t="s">
        <v>48</v>
      </c>
      <c r="B667" s="6" t="s">
        <v>72</v>
      </c>
      <c r="C667" s="6" t="s">
        <v>78</v>
      </c>
      <c r="D667" s="6" t="s">
        <v>367</v>
      </c>
      <c r="E667" s="6" t="s">
        <v>49</v>
      </c>
      <c r="F667" s="82">
        <v>4213</v>
      </c>
    </row>
    <row r="668" spans="1:7" s="39" customFormat="1" ht="204" x14ac:dyDescent="0.2">
      <c r="A668" s="21" t="s">
        <v>429</v>
      </c>
      <c r="B668" s="4" t="s">
        <v>72</v>
      </c>
      <c r="C668" s="4" t="s">
        <v>78</v>
      </c>
      <c r="D668" s="4" t="s">
        <v>231</v>
      </c>
      <c r="E668" s="4"/>
      <c r="F668" s="54">
        <f>F669+F670</f>
        <v>2378.7034800000001</v>
      </c>
    </row>
    <row r="669" spans="1:7" s="40" customFormat="1" x14ac:dyDescent="0.2">
      <c r="A669" s="13" t="s">
        <v>126</v>
      </c>
      <c r="B669" s="6" t="s">
        <v>72</v>
      </c>
      <c r="C669" s="6" t="s">
        <v>78</v>
      </c>
      <c r="D669" s="6" t="s">
        <v>231</v>
      </c>
      <c r="E669" s="6" t="s">
        <v>127</v>
      </c>
      <c r="F669" s="94">
        <v>2056.6600400000002</v>
      </c>
    </row>
    <row r="670" spans="1:7" x14ac:dyDescent="0.2">
      <c r="A670" s="24" t="s">
        <v>136</v>
      </c>
      <c r="B670" s="6" t="s">
        <v>72</v>
      </c>
      <c r="C670" s="6" t="s">
        <v>78</v>
      </c>
      <c r="D670" s="6" t="s">
        <v>231</v>
      </c>
      <c r="E670" s="6" t="s">
        <v>137</v>
      </c>
      <c r="F670" s="82">
        <v>322.04343999999998</v>
      </c>
    </row>
    <row r="671" spans="1:7" ht="14.25" customHeight="1" x14ac:dyDescent="0.2">
      <c r="A671" s="23" t="s">
        <v>89</v>
      </c>
      <c r="B671" s="4" t="s">
        <v>72</v>
      </c>
      <c r="C671" s="4" t="s">
        <v>78</v>
      </c>
      <c r="D671" s="4" t="s">
        <v>188</v>
      </c>
      <c r="E671" s="4"/>
      <c r="F671" s="54">
        <f>F672</f>
        <v>13</v>
      </c>
    </row>
    <row r="672" spans="1:7" ht="25.5" x14ac:dyDescent="0.2">
      <c r="A672" s="13" t="s">
        <v>603</v>
      </c>
      <c r="B672" s="6" t="s">
        <v>72</v>
      </c>
      <c r="C672" s="6" t="s">
        <v>78</v>
      </c>
      <c r="D672" s="6" t="s">
        <v>188</v>
      </c>
      <c r="E672" s="6" t="s">
        <v>604</v>
      </c>
      <c r="F672" s="118">
        <v>13</v>
      </c>
    </row>
    <row r="673" spans="1:6" x14ac:dyDescent="0.2">
      <c r="A673" s="26" t="s">
        <v>398</v>
      </c>
      <c r="B673" s="8" t="s">
        <v>72</v>
      </c>
      <c r="C673" s="8" t="s">
        <v>66</v>
      </c>
      <c r="D673" s="8"/>
      <c r="E673" s="8"/>
      <c r="F673" s="50">
        <f>F674</f>
        <v>2249.1291900000001</v>
      </c>
    </row>
    <row r="674" spans="1:6" ht="38.25" x14ac:dyDescent="0.2">
      <c r="A674" s="17" t="s">
        <v>655</v>
      </c>
      <c r="B674" s="10" t="s">
        <v>72</v>
      </c>
      <c r="C674" s="10" t="s">
        <v>66</v>
      </c>
      <c r="D674" s="10" t="s">
        <v>232</v>
      </c>
      <c r="E674" s="10"/>
      <c r="F674" s="91">
        <f>F675</f>
        <v>2249.1291900000001</v>
      </c>
    </row>
    <row r="675" spans="1:6" ht="13.5" x14ac:dyDescent="0.2">
      <c r="A675" s="41" t="s">
        <v>9</v>
      </c>
      <c r="B675" s="7" t="s">
        <v>72</v>
      </c>
      <c r="C675" s="7" t="s">
        <v>66</v>
      </c>
      <c r="D675" s="7" t="s">
        <v>336</v>
      </c>
      <c r="E675" s="7"/>
      <c r="F675" s="58">
        <f>F676</f>
        <v>2249.1291900000001</v>
      </c>
    </row>
    <row r="676" spans="1:6" ht="25.5" x14ac:dyDescent="0.2">
      <c r="A676" s="23" t="s">
        <v>47</v>
      </c>
      <c r="B676" s="4" t="s">
        <v>72</v>
      </c>
      <c r="C676" s="4" t="s">
        <v>66</v>
      </c>
      <c r="D676" s="4" t="s">
        <v>337</v>
      </c>
      <c r="E676" s="4"/>
      <c r="F676" s="54">
        <f>F677</f>
        <v>2249.1291900000001</v>
      </c>
    </row>
    <row r="677" spans="1:6" ht="25.5" x14ac:dyDescent="0.2">
      <c r="A677" s="23" t="s">
        <v>430</v>
      </c>
      <c r="B677" s="4" t="s">
        <v>72</v>
      </c>
      <c r="C677" s="4" t="s">
        <v>66</v>
      </c>
      <c r="D677" s="4" t="s">
        <v>338</v>
      </c>
      <c r="E677" s="4"/>
      <c r="F677" s="54">
        <f>F678</f>
        <v>2249.1291900000001</v>
      </c>
    </row>
    <row r="678" spans="1:6" x14ac:dyDescent="0.2">
      <c r="A678" s="24" t="s">
        <v>48</v>
      </c>
      <c r="B678" s="6" t="s">
        <v>72</v>
      </c>
      <c r="C678" s="6" t="s">
        <v>66</v>
      </c>
      <c r="D678" s="6" t="s">
        <v>338</v>
      </c>
      <c r="E678" s="6" t="s">
        <v>49</v>
      </c>
      <c r="F678" s="94">
        <v>2249.1291900000001</v>
      </c>
    </row>
    <row r="679" spans="1:6" x14ac:dyDescent="0.2">
      <c r="A679" s="26" t="s">
        <v>91</v>
      </c>
      <c r="B679" s="8" t="s">
        <v>72</v>
      </c>
      <c r="C679" s="8" t="s">
        <v>71</v>
      </c>
      <c r="D679" s="8"/>
      <c r="E679" s="8"/>
      <c r="F679" s="50">
        <f>F680</f>
        <v>4736.5</v>
      </c>
    </row>
    <row r="680" spans="1:6" x14ac:dyDescent="0.2">
      <c r="A680" s="33" t="s">
        <v>155</v>
      </c>
      <c r="B680" s="10" t="s">
        <v>72</v>
      </c>
      <c r="C680" s="10" t="s">
        <v>71</v>
      </c>
      <c r="D680" s="10" t="s">
        <v>176</v>
      </c>
      <c r="E680" s="10"/>
      <c r="F680" s="51">
        <f>F681+F686+F691</f>
        <v>4736.5</v>
      </c>
    </row>
    <row r="681" spans="1:6" ht="51" x14ac:dyDescent="0.2">
      <c r="A681" s="23" t="s">
        <v>108</v>
      </c>
      <c r="B681" s="4" t="s">
        <v>72</v>
      </c>
      <c r="C681" s="4" t="s">
        <v>71</v>
      </c>
      <c r="D681" s="4" t="s">
        <v>204</v>
      </c>
      <c r="E681" s="4"/>
      <c r="F681" s="92">
        <f>SUM(F682:F685)</f>
        <v>1617.9999999999998</v>
      </c>
    </row>
    <row r="682" spans="1:6" ht="25.5" x14ac:dyDescent="0.2">
      <c r="A682" s="34" t="s">
        <v>174</v>
      </c>
      <c r="B682" s="6" t="s">
        <v>72</v>
      </c>
      <c r="C682" s="6" t="s">
        <v>71</v>
      </c>
      <c r="D682" s="6" t="s">
        <v>204</v>
      </c>
      <c r="E682" s="6" t="s">
        <v>112</v>
      </c>
      <c r="F682" s="82">
        <v>1174.8699999999999</v>
      </c>
    </row>
    <row r="683" spans="1:6" ht="38.25" x14ac:dyDescent="0.2">
      <c r="A683" s="34" t="s">
        <v>175</v>
      </c>
      <c r="B683" s="6" t="s">
        <v>72</v>
      </c>
      <c r="C683" s="6" t="s">
        <v>71</v>
      </c>
      <c r="D683" s="6" t="s">
        <v>204</v>
      </c>
      <c r="E683" s="6" t="s">
        <v>168</v>
      </c>
      <c r="F683" s="82">
        <v>374.31</v>
      </c>
    </row>
    <row r="684" spans="1:6" ht="25.5" x14ac:dyDescent="0.2">
      <c r="A684" s="34" t="s">
        <v>113</v>
      </c>
      <c r="B684" s="6" t="s">
        <v>72</v>
      </c>
      <c r="C684" s="6" t="s">
        <v>71</v>
      </c>
      <c r="D684" s="6" t="s">
        <v>204</v>
      </c>
      <c r="E684" s="6" t="s">
        <v>114</v>
      </c>
      <c r="F684" s="82">
        <v>53.999000000000002</v>
      </c>
    </row>
    <row r="685" spans="1:6" ht="25.5" x14ac:dyDescent="0.2">
      <c r="A685" s="34" t="s">
        <v>115</v>
      </c>
      <c r="B685" s="6" t="s">
        <v>72</v>
      </c>
      <c r="C685" s="6" t="s">
        <v>71</v>
      </c>
      <c r="D685" s="6" t="s">
        <v>204</v>
      </c>
      <c r="E685" s="6" t="s">
        <v>116</v>
      </c>
      <c r="F685" s="82">
        <v>14.821</v>
      </c>
    </row>
    <row r="686" spans="1:6" ht="38.25" x14ac:dyDescent="0.2">
      <c r="A686" s="23" t="s">
        <v>107</v>
      </c>
      <c r="B686" s="4" t="s">
        <v>72</v>
      </c>
      <c r="C686" s="4" t="s">
        <v>71</v>
      </c>
      <c r="D686" s="4" t="s">
        <v>206</v>
      </c>
      <c r="E686" s="4"/>
      <c r="F686" s="92">
        <f>SUM(F687:F690)</f>
        <v>2696.7</v>
      </c>
    </row>
    <row r="687" spans="1:6" ht="25.5" x14ac:dyDescent="0.2">
      <c r="A687" s="34" t="s">
        <v>174</v>
      </c>
      <c r="B687" s="6" t="s">
        <v>72</v>
      </c>
      <c r="C687" s="6" t="s">
        <v>71</v>
      </c>
      <c r="D687" s="6" t="s">
        <v>206</v>
      </c>
      <c r="E687" s="6" t="s">
        <v>112</v>
      </c>
      <c r="F687" s="82">
        <v>1778.74</v>
      </c>
    </row>
    <row r="688" spans="1:6" s="39" customFormat="1" ht="38.25" x14ac:dyDescent="0.2">
      <c r="A688" s="34" t="s">
        <v>175</v>
      </c>
      <c r="B688" s="6" t="s">
        <v>72</v>
      </c>
      <c r="C688" s="6" t="s">
        <v>71</v>
      </c>
      <c r="D688" s="6" t="s">
        <v>206</v>
      </c>
      <c r="E688" s="6" t="s">
        <v>168</v>
      </c>
      <c r="F688" s="82">
        <v>536.79999999999995</v>
      </c>
    </row>
    <row r="689" spans="1:6" ht="25.5" x14ac:dyDescent="0.2">
      <c r="A689" s="34" t="s">
        <v>113</v>
      </c>
      <c r="B689" s="6" t="s">
        <v>72</v>
      </c>
      <c r="C689" s="6" t="s">
        <v>71</v>
      </c>
      <c r="D689" s="6" t="s">
        <v>206</v>
      </c>
      <c r="E689" s="6" t="s">
        <v>114</v>
      </c>
      <c r="F689" s="82">
        <v>132.38939999999999</v>
      </c>
    </row>
    <row r="690" spans="1:6" ht="25.5" x14ac:dyDescent="0.2">
      <c r="A690" s="34" t="s">
        <v>115</v>
      </c>
      <c r="B690" s="6" t="s">
        <v>72</v>
      </c>
      <c r="C690" s="6" t="s">
        <v>71</v>
      </c>
      <c r="D690" s="6" t="s">
        <v>206</v>
      </c>
      <c r="E690" s="6" t="s">
        <v>116</v>
      </c>
      <c r="F690" s="82">
        <v>248.7706</v>
      </c>
    </row>
    <row r="691" spans="1:6" ht="51" x14ac:dyDescent="0.2">
      <c r="A691" s="84" t="s">
        <v>392</v>
      </c>
      <c r="B691" s="85" t="s">
        <v>72</v>
      </c>
      <c r="C691" s="85" t="s">
        <v>71</v>
      </c>
      <c r="D691" s="85" t="s">
        <v>393</v>
      </c>
      <c r="E691" s="85"/>
      <c r="F691" s="92">
        <f>SUM(F692:F695)</f>
        <v>421.8</v>
      </c>
    </row>
    <row r="692" spans="1:6" ht="25.5" x14ac:dyDescent="0.2">
      <c r="A692" s="34" t="s">
        <v>174</v>
      </c>
      <c r="B692" s="6" t="s">
        <v>72</v>
      </c>
      <c r="C692" s="6" t="s">
        <v>71</v>
      </c>
      <c r="D692" s="6" t="s">
        <v>393</v>
      </c>
      <c r="E692" s="6" t="s">
        <v>112</v>
      </c>
      <c r="F692" s="82">
        <v>178.155</v>
      </c>
    </row>
    <row r="693" spans="1:6" ht="38.25" x14ac:dyDescent="0.2">
      <c r="A693" s="34" t="s">
        <v>175</v>
      </c>
      <c r="B693" s="6" t="s">
        <v>72</v>
      </c>
      <c r="C693" s="6" t="s">
        <v>71</v>
      </c>
      <c r="D693" s="6" t="s">
        <v>393</v>
      </c>
      <c r="E693" s="6" t="s">
        <v>168</v>
      </c>
      <c r="F693" s="82">
        <v>53.79</v>
      </c>
    </row>
    <row r="694" spans="1:6" ht="25.5" x14ac:dyDescent="0.2">
      <c r="A694" s="34" t="s">
        <v>115</v>
      </c>
      <c r="B694" s="6" t="s">
        <v>72</v>
      </c>
      <c r="C694" s="6" t="s">
        <v>71</v>
      </c>
      <c r="D694" s="6" t="s">
        <v>393</v>
      </c>
      <c r="E694" s="6" t="s">
        <v>116</v>
      </c>
      <c r="F694" s="82">
        <v>128.0676</v>
      </c>
    </row>
    <row r="695" spans="1:6" x14ac:dyDescent="0.2">
      <c r="A695" s="13" t="s">
        <v>400</v>
      </c>
      <c r="B695" s="6" t="s">
        <v>72</v>
      </c>
      <c r="C695" s="6" t="s">
        <v>71</v>
      </c>
      <c r="D695" s="6" t="s">
        <v>393</v>
      </c>
      <c r="E695" s="6" t="s">
        <v>399</v>
      </c>
      <c r="F695" s="82">
        <v>61.787399999999998</v>
      </c>
    </row>
    <row r="696" spans="1:6" x14ac:dyDescent="0.2">
      <c r="A696" s="32" t="s">
        <v>131</v>
      </c>
      <c r="B696" s="9" t="s">
        <v>83</v>
      </c>
      <c r="C696" s="9"/>
      <c r="D696" s="9"/>
      <c r="E696" s="9"/>
      <c r="F696" s="49">
        <f>F697+F718+F740</f>
        <v>218585.97188</v>
      </c>
    </row>
    <row r="697" spans="1:6" x14ac:dyDescent="0.2">
      <c r="A697" s="26" t="s">
        <v>105</v>
      </c>
      <c r="B697" s="8" t="s">
        <v>83</v>
      </c>
      <c r="C697" s="8" t="s">
        <v>65</v>
      </c>
      <c r="D697" s="8"/>
      <c r="E697" s="8"/>
      <c r="F697" s="50">
        <f>F703+F698+F715</f>
        <v>167227.72320000001</v>
      </c>
    </row>
    <row r="698" spans="1:6" s="39" customFormat="1" ht="38.25" x14ac:dyDescent="0.2">
      <c r="A698" s="38" t="s">
        <v>649</v>
      </c>
      <c r="B698" s="10" t="s">
        <v>83</v>
      </c>
      <c r="C698" s="10" t="s">
        <v>65</v>
      </c>
      <c r="D698" s="10" t="s">
        <v>42</v>
      </c>
      <c r="E698" s="10"/>
      <c r="F698" s="51">
        <f>F699</f>
        <v>162517.7102</v>
      </c>
    </row>
    <row r="699" spans="1:6" s="39" customFormat="1" ht="51" x14ac:dyDescent="0.2">
      <c r="A699" s="15" t="s">
        <v>496</v>
      </c>
      <c r="B699" s="4" t="s">
        <v>83</v>
      </c>
      <c r="C699" s="4" t="s">
        <v>65</v>
      </c>
      <c r="D699" s="4" t="s">
        <v>491</v>
      </c>
      <c r="E699" s="4"/>
      <c r="F699" s="5">
        <f>F700</f>
        <v>162517.7102</v>
      </c>
    </row>
    <row r="700" spans="1:6" s="39" customFormat="1" ht="38.25" x14ac:dyDescent="0.2">
      <c r="A700" s="15" t="s">
        <v>517</v>
      </c>
      <c r="B700" s="4" t="s">
        <v>83</v>
      </c>
      <c r="C700" s="4" t="s">
        <v>65</v>
      </c>
      <c r="D700" s="4" t="s">
        <v>516</v>
      </c>
      <c r="E700" s="4"/>
      <c r="F700" s="5">
        <f>F701</f>
        <v>162517.7102</v>
      </c>
    </row>
    <row r="701" spans="1:6" s="39" customFormat="1" x14ac:dyDescent="0.2">
      <c r="A701" s="15" t="s">
        <v>447</v>
      </c>
      <c r="B701" s="4" t="s">
        <v>83</v>
      </c>
      <c r="C701" s="4" t="s">
        <v>65</v>
      </c>
      <c r="D701" s="4" t="s">
        <v>515</v>
      </c>
      <c r="E701" s="4"/>
      <c r="F701" s="5">
        <f>SUM(F702:F702)</f>
        <v>162517.7102</v>
      </c>
    </row>
    <row r="702" spans="1:6" s="39" customFormat="1" ht="38.25" x14ac:dyDescent="0.2">
      <c r="A702" s="110" t="s">
        <v>465</v>
      </c>
      <c r="B702" s="6" t="s">
        <v>83</v>
      </c>
      <c r="C702" s="6" t="s">
        <v>65</v>
      </c>
      <c r="D702" s="6" t="s">
        <v>515</v>
      </c>
      <c r="E702" s="6" t="s">
        <v>466</v>
      </c>
      <c r="F702" s="19">
        <v>162517.7102</v>
      </c>
    </row>
    <row r="703" spans="1:6" ht="38.25" x14ac:dyDescent="0.2">
      <c r="A703" s="17" t="s">
        <v>655</v>
      </c>
      <c r="B703" s="10" t="s">
        <v>83</v>
      </c>
      <c r="C703" s="10" t="s">
        <v>65</v>
      </c>
      <c r="D703" s="10" t="s">
        <v>232</v>
      </c>
      <c r="E703" s="10"/>
      <c r="F703" s="51">
        <f>F704+F710</f>
        <v>4690.012999999999</v>
      </c>
    </row>
    <row r="704" spans="1:6" ht="27" x14ac:dyDescent="0.2">
      <c r="A704" s="41" t="s">
        <v>10</v>
      </c>
      <c r="B704" s="7" t="s">
        <v>83</v>
      </c>
      <c r="C704" s="7" t="s">
        <v>65</v>
      </c>
      <c r="D704" s="74" t="s">
        <v>339</v>
      </c>
      <c r="E704" s="7"/>
      <c r="F704" s="42">
        <f>F705</f>
        <v>1218.1129999999998</v>
      </c>
    </row>
    <row r="705" spans="1:6" ht="25.5" x14ac:dyDescent="0.2">
      <c r="A705" s="23" t="s">
        <v>387</v>
      </c>
      <c r="B705" s="4" t="s">
        <v>83</v>
      </c>
      <c r="C705" s="4" t="s">
        <v>65</v>
      </c>
      <c r="D705" s="69" t="s">
        <v>340</v>
      </c>
      <c r="E705" s="7"/>
      <c r="F705" s="5">
        <f>F706</f>
        <v>1218.1129999999998</v>
      </c>
    </row>
    <row r="706" spans="1:6" ht="25.5" x14ac:dyDescent="0.2">
      <c r="A706" s="23" t="s">
        <v>165</v>
      </c>
      <c r="B706" s="4" t="s">
        <v>83</v>
      </c>
      <c r="C706" s="4" t="s">
        <v>65</v>
      </c>
      <c r="D706" s="69" t="s">
        <v>340</v>
      </c>
      <c r="E706" s="4"/>
      <c r="F706" s="5">
        <f>SUM(F707:F709)</f>
        <v>1218.1129999999998</v>
      </c>
    </row>
    <row r="707" spans="1:6" ht="25.5" x14ac:dyDescent="0.2">
      <c r="A707" s="13" t="s">
        <v>271</v>
      </c>
      <c r="B707" s="6" t="s">
        <v>83</v>
      </c>
      <c r="C707" s="6" t="s">
        <v>65</v>
      </c>
      <c r="D707" s="70" t="s">
        <v>340</v>
      </c>
      <c r="E707" s="6" t="s">
        <v>455</v>
      </c>
      <c r="F707" s="82">
        <v>20.04</v>
      </c>
    </row>
    <row r="708" spans="1:6" ht="25.5" x14ac:dyDescent="0.2">
      <c r="A708" s="14" t="s">
        <v>141</v>
      </c>
      <c r="B708" s="6" t="s">
        <v>83</v>
      </c>
      <c r="C708" s="6" t="s">
        <v>65</v>
      </c>
      <c r="D708" s="70" t="s">
        <v>340</v>
      </c>
      <c r="E708" s="6" t="s">
        <v>116</v>
      </c>
      <c r="F708" s="82">
        <v>578.47299999999996</v>
      </c>
    </row>
    <row r="709" spans="1:6" x14ac:dyDescent="0.2">
      <c r="A709" s="14" t="s">
        <v>562</v>
      </c>
      <c r="B709" s="6" t="s">
        <v>83</v>
      </c>
      <c r="C709" s="6" t="s">
        <v>65</v>
      </c>
      <c r="D709" s="70" t="s">
        <v>340</v>
      </c>
      <c r="E709" s="6" t="s">
        <v>561</v>
      </c>
      <c r="F709" s="82">
        <v>619.6</v>
      </c>
    </row>
    <row r="710" spans="1:6" ht="27" x14ac:dyDescent="0.2">
      <c r="A710" s="41" t="s">
        <v>13</v>
      </c>
      <c r="B710" s="7" t="s">
        <v>83</v>
      </c>
      <c r="C710" s="7" t="s">
        <v>65</v>
      </c>
      <c r="D710" s="74" t="s">
        <v>467</v>
      </c>
      <c r="E710" s="7"/>
      <c r="F710" s="93">
        <f>F711</f>
        <v>3471.8999999999996</v>
      </c>
    </row>
    <row r="711" spans="1:6" ht="25.5" x14ac:dyDescent="0.2">
      <c r="A711" s="96" t="s">
        <v>472</v>
      </c>
      <c r="B711" s="4" t="s">
        <v>83</v>
      </c>
      <c r="C711" s="4" t="s">
        <v>65</v>
      </c>
      <c r="D711" s="69" t="s">
        <v>341</v>
      </c>
      <c r="E711" s="4"/>
      <c r="F711" s="92">
        <f>F712</f>
        <v>3471.8999999999996</v>
      </c>
    </row>
    <row r="712" spans="1:6" ht="25.5" x14ac:dyDescent="0.2">
      <c r="A712" s="15" t="s">
        <v>431</v>
      </c>
      <c r="B712" s="4" t="s">
        <v>83</v>
      </c>
      <c r="C712" s="4" t="s">
        <v>65</v>
      </c>
      <c r="D712" s="69" t="s">
        <v>342</v>
      </c>
      <c r="E712" s="4"/>
      <c r="F712" s="92">
        <f>F713+F714</f>
        <v>3471.8999999999996</v>
      </c>
    </row>
    <row r="713" spans="1:6" x14ac:dyDescent="0.2">
      <c r="A713" s="14" t="s">
        <v>274</v>
      </c>
      <c r="B713" s="6" t="s">
        <v>83</v>
      </c>
      <c r="C713" s="6" t="s">
        <v>65</v>
      </c>
      <c r="D713" s="70" t="s">
        <v>342</v>
      </c>
      <c r="E713" s="86" t="s">
        <v>143</v>
      </c>
      <c r="F713" s="82">
        <v>2666.6</v>
      </c>
    </row>
    <row r="714" spans="1:6" ht="38.25" x14ac:dyDescent="0.2">
      <c r="A714" s="14" t="s">
        <v>275</v>
      </c>
      <c r="B714" s="6" t="s">
        <v>83</v>
      </c>
      <c r="C714" s="6" t="s">
        <v>65</v>
      </c>
      <c r="D714" s="70" t="s">
        <v>342</v>
      </c>
      <c r="E714" s="86" t="s">
        <v>195</v>
      </c>
      <c r="F714" s="82">
        <v>805.3</v>
      </c>
    </row>
    <row r="715" spans="1:6" s="40" customFormat="1" x14ac:dyDescent="0.2">
      <c r="A715" s="114" t="s">
        <v>155</v>
      </c>
      <c r="B715" s="10" t="s">
        <v>83</v>
      </c>
      <c r="C715" s="10" t="s">
        <v>65</v>
      </c>
      <c r="D715" s="115" t="s">
        <v>176</v>
      </c>
      <c r="E715" s="87"/>
      <c r="F715" s="103">
        <f>F716</f>
        <v>20</v>
      </c>
    </row>
    <row r="716" spans="1:6" s="39" customFormat="1" x14ac:dyDescent="0.2">
      <c r="A716" s="21" t="s">
        <v>89</v>
      </c>
      <c r="B716" s="4" t="s">
        <v>83</v>
      </c>
      <c r="C716" s="4" t="s">
        <v>65</v>
      </c>
      <c r="D716" s="69" t="s">
        <v>188</v>
      </c>
      <c r="E716" s="88"/>
      <c r="F716" s="92">
        <f>F717</f>
        <v>20</v>
      </c>
    </row>
    <row r="717" spans="1:6" ht="38.25" x14ac:dyDescent="0.2">
      <c r="A717" s="14" t="s">
        <v>526</v>
      </c>
      <c r="B717" s="6" t="s">
        <v>83</v>
      </c>
      <c r="C717" s="6" t="s">
        <v>65</v>
      </c>
      <c r="D717" s="70" t="s">
        <v>188</v>
      </c>
      <c r="E717" s="86" t="s">
        <v>527</v>
      </c>
      <c r="F717" s="82">
        <v>20</v>
      </c>
    </row>
    <row r="718" spans="1:6" x14ac:dyDescent="0.2">
      <c r="A718" s="22" t="s">
        <v>52</v>
      </c>
      <c r="B718" s="8" t="s">
        <v>83</v>
      </c>
      <c r="C718" s="8" t="s">
        <v>78</v>
      </c>
      <c r="D718" s="8"/>
      <c r="E718" s="8"/>
      <c r="F718" s="50">
        <f>F719+F736</f>
        <v>47047.286200000002</v>
      </c>
    </row>
    <row r="719" spans="1:6" ht="38.25" x14ac:dyDescent="0.2">
      <c r="A719" s="17" t="s">
        <v>655</v>
      </c>
      <c r="B719" s="10" t="s">
        <v>83</v>
      </c>
      <c r="C719" s="10" t="s">
        <v>78</v>
      </c>
      <c r="D719" s="10" t="s">
        <v>232</v>
      </c>
      <c r="E719" s="10"/>
      <c r="F719" s="51">
        <f>F720</f>
        <v>46847.286200000002</v>
      </c>
    </row>
    <row r="720" spans="1:6" s="39" customFormat="1" ht="13.5" x14ac:dyDescent="0.2">
      <c r="A720" s="30" t="s">
        <v>11</v>
      </c>
      <c r="B720" s="7" t="s">
        <v>83</v>
      </c>
      <c r="C720" s="7" t="s">
        <v>78</v>
      </c>
      <c r="D720" s="7" t="s">
        <v>355</v>
      </c>
      <c r="E720" s="7"/>
      <c r="F720" s="42">
        <f>F721</f>
        <v>46847.286200000002</v>
      </c>
    </row>
    <row r="721" spans="1:6" ht="25.5" x14ac:dyDescent="0.2">
      <c r="A721" s="23" t="s">
        <v>343</v>
      </c>
      <c r="B721" s="4" t="s">
        <v>83</v>
      </c>
      <c r="C721" s="4" t="s">
        <v>78</v>
      </c>
      <c r="D721" s="4" t="s">
        <v>344</v>
      </c>
      <c r="E721" s="4"/>
      <c r="F721" s="5">
        <f>F722+F728+F726+F724+F732+F734+F730</f>
        <v>46847.286200000002</v>
      </c>
    </row>
    <row r="722" spans="1:6" ht="25.5" x14ac:dyDescent="0.2">
      <c r="A722" s="23" t="s">
        <v>356</v>
      </c>
      <c r="B722" s="4" t="s">
        <v>83</v>
      </c>
      <c r="C722" s="4" t="s">
        <v>78</v>
      </c>
      <c r="D722" s="4" t="s">
        <v>345</v>
      </c>
      <c r="E722" s="4"/>
      <c r="F722" s="5">
        <f>SUM(F723:F723)</f>
        <v>20671.988819999999</v>
      </c>
    </row>
    <row r="723" spans="1:6" s="39" customFormat="1" ht="51" x14ac:dyDescent="0.2">
      <c r="A723" s="24" t="s">
        <v>124</v>
      </c>
      <c r="B723" s="6" t="s">
        <v>83</v>
      </c>
      <c r="C723" s="6" t="s">
        <v>78</v>
      </c>
      <c r="D723" s="6" t="s">
        <v>345</v>
      </c>
      <c r="E723" s="6" t="s">
        <v>130</v>
      </c>
      <c r="F723" s="82">
        <v>20671.988819999999</v>
      </c>
    </row>
    <row r="724" spans="1:6" s="39" customFormat="1" ht="63.75" x14ac:dyDescent="0.2">
      <c r="A724" s="29" t="s">
        <v>166</v>
      </c>
      <c r="B724" s="4" t="s">
        <v>83</v>
      </c>
      <c r="C724" s="4" t="s">
        <v>78</v>
      </c>
      <c r="D724" s="69" t="s">
        <v>605</v>
      </c>
      <c r="E724" s="88"/>
      <c r="F724" s="92">
        <f>F725</f>
        <v>1370.7852700000001</v>
      </c>
    </row>
    <row r="725" spans="1:6" x14ac:dyDescent="0.2">
      <c r="A725" s="13" t="s">
        <v>126</v>
      </c>
      <c r="B725" s="6" t="s">
        <v>83</v>
      </c>
      <c r="C725" s="6" t="s">
        <v>78</v>
      </c>
      <c r="D725" s="70" t="s">
        <v>605</v>
      </c>
      <c r="E725" s="86" t="s">
        <v>127</v>
      </c>
      <c r="F725" s="82">
        <v>1370.7852700000001</v>
      </c>
    </row>
    <row r="726" spans="1:6" ht="25.5" x14ac:dyDescent="0.2">
      <c r="A726" s="29" t="s">
        <v>457</v>
      </c>
      <c r="B726" s="4" t="s">
        <v>83</v>
      </c>
      <c r="C726" s="4" t="s">
        <v>78</v>
      </c>
      <c r="D726" s="4" t="s">
        <v>563</v>
      </c>
      <c r="E726" s="4"/>
      <c r="F726" s="5">
        <f>SUM(F727:F727)</f>
        <v>7000</v>
      </c>
    </row>
    <row r="727" spans="1:6" s="39" customFormat="1" ht="51" x14ac:dyDescent="0.2">
      <c r="A727" s="24" t="s">
        <v>124</v>
      </c>
      <c r="B727" s="6" t="s">
        <v>83</v>
      </c>
      <c r="C727" s="6" t="s">
        <v>78</v>
      </c>
      <c r="D727" s="6" t="s">
        <v>563</v>
      </c>
      <c r="E727" s="6" t="s">
        <v>130</v>
      </c>
      <c r="F727" s="82">
        <v>7000</v>
      </c>
    </row>
    <row r="728" spans="1:6" ht="25.5" x14ac:dyDescent="0.2">
      <c r="A728" s="23" t="s">
        <v>432</v>
      </c>
      <c r="B728" s="4" t="s">
        <v>83</v>
      </c>
      <c r="C728" s="4" t="s">
        <v>78</v>
      </c>
      <c r="D728" s="4" t="s">
        <v>361</v>
      </c>
      <c r="E728" s="4"/>
      <c r="F728" s="92">
        <f>F729</f>
        <v>13287.4</v>
      </c>
    </row>
    <row r="729" spans="1:6" ht="51" x14ac:dyDescent="0.2">
      <c r="A729" s="24" t="s">
        <v>124</v>
      </c>
      <c r="B729" s="6" t="s">
        <v>83</v>
      </c>
      <c r="C729" s="6" t="s">
        <v>78</v>
      </c>
      <c r="D729" s="6" t="s">
        <v>361</v>
      </c>
      <c r="E729" s="6" t="s">
        <v>130</v>
      </c>
      <c r="F729" s="82">
        <v>13287.4</v>
      </c>
    </row>
    <row r="730" spans="1:6" ht="51" x14ac:dyDescent="0.2">
      <c r="A730" s="16" t="s">
        <v>615</v>
      </c>
      <c r="B730" s="4" t="s">
        <v>83</v>
      </c>
      <c r="C730" s="4" t="s">
        <v>78</v>
      </c>
      <c r="D730" s="4" t="s">
        <v>636</v>
      </c>
      <c r="E730" s="4"/>
      <c r="F730" s="92">
        <f>SUM(F731)</f>
        <v>3578.3205400000002</v>
      </c>
    </row>
    <row r="731" spans="1:6" ht="51" x14ac:dyDescent="0.2">
      <c r="A731" s="24" t="s">
        <v>124</v>
      </c>
      <c r="B731" s="6" t="s">
        <v>83</v>
      </c>
      <c r="C731" s="6" t="s">
        <v>78</v>
      </c>
      <c r="D731" s="6" t="s">
        <v>636</v>
      </c>
      <c r="E731" s="6" t="s">
        <v>130</v>
      </c>
      <c r="F731" s="82">
        <v>3578.3205400000002</v>
      </c>
    </row>
    <row r="732" spans="1:6" ht="38.25" x14ac:dyDescent="0.2">
      <c r="A732" s="23" t="s">
        <v>607</v>
      </c>
      <c r="B732" s="4" t="s">
        <v>83</v>
      </c>
      <c r="C732" s="4" t="s">
        <v>78</v>
      </c>
      <c r="D732" s="4" t="s">
        <v>606</v>
      </c>
      <c r="E732" s="4"/>
      <c r="F732" s="92">
        <f>F733</f>
        <v>119.80682</v>
      </c>
    </row>
    <row r="733" spans="1:6" x14ac:dyDescent="0.2">
      <c r="A733" s="13" t="s">
        <v>126</v>
      </c>
      <c r="B733" s="6" t="s">
        <v>83</v>
      </c>
      <c r="C733" s="6" t="s">
        <v>78</v>
      </c>
      <c r="D733" s="6" t="s">
        <v>606</v>
      </c>
      <c r="E733" s="6" t="s">
        <v>127</v>
      </c>
      <c r="F733" s="82">
        <v>119.80682</v>
      </c>
    </row>
    <row r="734" spans="1:6" ht="76.5" x14ac:dyDescent="0.2">
      <c r="A734" s="23" t="s">
        <v>609</v>
      </c>
      <c r="B734" s="4" t="s">
        <v>83</v>
      </c>
      <c r="C734" s="4" t="s">
        <v>78</v>
      </c>
      <c r="D734" s="4" t="s">
        <v>608</v>
      </c>
      <c r="E734" s="4"/>
      <c r="F734" s="92">
        <f>F735</f>
        <v>818.98474999999996</v>
      </c>
    </row>
    <row r="735" spans="1:6" x14ac:dyDescent="0.2">
      <c r="A735" s="13" t="s">
        <v>126</v>
      </c>
      <c r="B735" s="6" t="s">
        <v>83</v>
      </c>
      <c r="C735" s="6" t="s">
        <v>78</v>
      </c>
      <c r="D735" s="6" t="s">
        <v>608</v>
      </c>
      <c r="E735" s="6" t="s">
        <v>127</v>
      </c>
      <c r="F735" s="82">
        <v>818.98474999999996</v>
      </c>
    </row>
    <row r="736" spans="1:6" s="102" customFormat="1" ht="38.25" x14ac:dyDescent="0.2">
      <c r="A736" s="37" t="s">
        <v>597</v>
      </c>
      <c r="B736" s="87" t="s">
        <v>83</v>
      </c>
      <c r="C736" s="87" t="s">
        <v>78</v>
      </c>
      <c r="D736" s="87" t="s">
        <v>598</v>
      </c>
      <c r="E736" s="87"/>
      <c r="F736" s="103">
        <f>F737</f>
        <v>200</v>
      </c>
    </row>
    <row r="737" spans="1:8" s="102" customFormat="1" ht="38.25" x14ac:dyDescent="0.2">
      <c r="A737" s="16" t="s">
        <v>599</v>
      </c>
      <c r="B737" s="88" t="s">
        <v>83</v>
      </c>
      <c r="C737" s="88" t="s">
        <v>78</v>
      </c>
      <c r="D737" s="88" t="s">
        <v>600</v>
      </c>
      <c r="E737" s="88"/>
      <c r="F737" s="92">
        <f>F738</f>
        <v>200</v>
      </c>
    </row>
    <row r="738" spans="1:8" ht="63.75" x14ac:dyDescent="0.2">
      <c r="A738" s="29" t="s">
        <v>166</v>
      </c>
      <c r="B738" s="4" t="s">
        <v>83</v>
      </c>
      <c r="C738" s="4" t="s">
        <v>78</v>
      </c>
      <c r="D738" s="4" t="s">
        <v>596</v>
      </c>
      <c r="E738" s="4"/>
      <c r="F738" s="92">
        <f>F739</f>
        <v>200</v>
      </c>
    </row>
    <row r="739" spans="1:8" x14ac:dyDescent="0.2">
      <c r="A739" s="13" t="s">
        <v>126</v>
      </c>
      <c r="B739" s="6" t="s">
        <v>83</v>
      </c>
      <c r="C739" s="6" t="s">
        <v>78</v>
      </c>
      <c r="D739" s="4" t="s">
        <v>596</v>
      </c>
      <c r="E739" s="6" t="s">
        <v>127</v>
      </c>
      <c r="F739" s="82">
        <v>200</v>
      </c>
    </row>
    <row r="740" spans="1:8" x14ac:dyDescent="0.2">
      <c r="A740" s="22" t="s">
        <v>51</v>
      </c>
      <c r="B740" s="8" t="s">
        <v>83</v>
      </c>
      <c r="C740" s="8" t="s">
        <v>68</v>
      </c>
      <c r="D740" s="8"/>
      <c r="E740" s="8"/>
      <c r="F740" s="50">
        <f>F745+F741+F762</f>
        <v>4310.9624800000001</v>
      </c>
    </row>
    <row r="741" spans="1:8" ht="25.5" x14ac:dyDescent="0.2">
      <c r="A741" s="62" t="s">
        <v>641</v>
      </c>
      <c r="B741" s="10" t="s">
        <v>83</v>
      </c>
      <c r="C741" s="10" t="s">
        <v>68</v>
      </c>
      <c r="D741" s="10" t="s">
        <v>293</v>
      </c>
      <c r="E741" s="10"/>
      <c r="F741" s="103">
        <f>F742</f>
        <v>20.3</v>
      </c>
    </row>
    <row r="742" spans="1:8" ht="25.5" x14ac:dyDescent="0.2">
      <c r="A742" s="21" t="s">
        <v>351</v>
      </c>
      <c r="B742" s="4" t="s">
        <v>83</v>
      </c>
      <c r="C742" s="4" t="s">
        <v>68</v>
      </c>
      <c r="D742" s="4" t="s">
        <v>352</v>
      </c>
      <c r="E742" s="4"/>
      <c r="F742" s="92">
        <f>F743</f>
        <v>20.3</v>
      </c>
    </row>
    <row r="743" spans="1:8" s="39" customFormat="1" ht="38.25" x14ac:dyDescent="0.2">
      <c r="A743" s="23" t="s">
        <v>294</v>
      </c>
      <c r="B743" s="4" t="s">
        <v>83</v>
      </c>
      <c r="C743" s="4" t="s">
        <v>68</v>
      </c>
      <c r="D743" s="4" t="s">
        <v>34</v>
      </c>
      <c r="E743" s="4"/>
      <c r="F743" s="92">
        <f>F744</f>
        <v>20.3</v>
      </c>
      <c r="H743" s="117"/>
    </row>
    <row r="744" spans="1:8" ht="25.5" x14ac:dyDescent="0.2">
      <c r="A744" s="14" t="s">
        <v>150</v>
      </c>
      <c r="B744" s="6" t="s">
        <v>83</v>
      </c>
      <c r="C744" s="6" t="s">
        <v>68</v>
      </c>
      <c r="D744" s="6" t="s">
        <v>34</v>
      </c>
      <c r="E744" s="6" t="s">
        <v>116</v>
      </c>
      <c r="F744" s="82">
        <v>20.3</v>
      </c>
    </row>
    <row r="745" spans="1:8" ht="38.25" x14ac:dyDescent="0.2">
      <c r="A745" s="17" t="s">
        <v>655</v>
      </c>
      <c r="B745" s="10" t="s">
        <v>83</v>
      </c>
      <c r="C745" s="10" t="s">
        <v>68</v>
      </c>
      <c r="D745" s="7" t="s">
        <v>232</v>
      </c>
      <c r="E745" s="10"/>
      <c r="F745" s="51">
        <f>F746</f>
        <v>4222.4519799999998</v>
      </c>
    </row>
    <row r="746" spans="1:8" ht="27" x14ac:dyDescent="0.2">
      <c r="A746" s="30" t="s">
        <v>12</v>
      </c>
      <c r="B746" s="7" t="s">
        <v>83</v>
      </c>
      <c r="C746" s="7" t="s">
        <v>68</v>
      </c>
      <c r="D746" s="7" t="s">
        <v>357</v>
      </c>
      <c r="E746" s="7"/>
      <c r="F746" s="42">
        <f>F747</f>
        <v>4222.4519799999998</v>
      </c>
    </row>
    <row r="747" spans="1:8" ht="38.25" x14ac:dyDescent="0.2">
      <c r="A747" s="29" t="s">
        <v>389</v>
      </c>
      <c r="B747" s="4" t="s">
        <v>83</v>
      </c>
      <c r="C747" s="4" t="s">
        <v>68</v>
      </c>
      <c r="D747" s="4" t="s">
        <v>357</v>
      </c>
      <c r="E747" s="4"/>
      <c r="F747" s="5">
        <f>F748+F751+F757</f>
        <v>4222.4519799999998</v>
      </c>
    </row>
    <row r="748" spans="1:8" ht="25.5" x14ac:dyDescent="0.2">
      <c r="A748" s="23" t="s">
        <v>139</v>
      </c>
      <c r="B748" s="4" t="s">
        <v>83</v>
      </c>
      <c r="C748" s="4" t="s">
        <v>68</v>
      </c>
      <c r="D748" s="4" t="s">
        <v>347</v>
      </c>
      <c r="E748" s="4"/>
      <c r="F748" s="5">
        <f>F749+F750</f>
        <v>666.5</v>
      </c>
    </row>
    <row r="749" spans="1:8" ht="25.5" x14ac:dyDescent="0.2">
      <c r="A749" s="13" t="s">
        <v>174</v>
      </c>
      <c r="B749" s="6" t="s">
        <v>83</v>
      </c>
      <c r="C749" s="6" t="s">
        <v>68</v>
      </c>
      <c r="D749" s="6" t="s">
        <v>347</v>
      </c>
      <c r="E749" s="6" t="s">
        <v>112</v>
      </c>
      <c r="F749" s="82">
        <v>511.9</v>
      </c>
    </row>
    <row r="750" spans="1:8" ht="38.25" x14ac:dyDescent="0.2">
      <c r="A750" s="13" t="s">
        <v>175</v>
      </c>
      <c r="B750" s="6" t="s">
        <v>83</v>
      </c>
      <c r="C750" s="6" t="s">
        <v>68</v>
      </c>
      <c r="D750" s="6" t="s">
        <v>347</v>
      </c>
      <c r="E750" s="6" t="s">
        <v>168</v>
      </c>
      <c r="F750" s="82">
        <v>154.6</v>
      </c>
    </row>
    <row r="751" spans="1:8" ht="25.5" x14ac:dyDescent="0.2">
      <c r="A751" s="28" t="s">
        <v>50</v>
      </c>
      <c r="B751" s="4" t="s">
        <v>83</v>
      </c>
      <c r="C751" s="4" t="s">
        <v>68</v>
      </c>
      <c r="D751" s="4" t="s">
        <v>348</v>
      </c>
      <c r="E751" s="4"/>
      <c r="F751" s="92">
        <f>SUM(F752:F756)</f>
        <v>2558.9461799999999</v>
      </c>
    </row>
    <row r="752" spans="1:8" x14ac:dyDescent="0.2">
      <c r="A752" s="36" t="s">
        <v>273</v>
      </c>
      <c r="B752" s="6" t="s">
        <v>83</v>
      </c>
      <c r="C752" s="6" t="s">
        <v>68</v>
      </c>
      <c r="D752" s="6" t="s">
        <v>348</v>
      </c>
      <c r="E752" s="6" t="s">
        <v>143</v>
      </c>
      <c r="F752" s="82">
        <v>1767.1568</v>
      </c>
    </row>
    <row r="753" spans="1:6" ht="38.25" x14ac:dyDescent="0.2">
      <c r="A753" s="13" t="s">
        <v>275</v>
      </c>
      <c r="B753" s="6" t="s">
        <v>83</v>
      </c>
      <c r="C753" s="6" t="s">
        <v>68</v>
      </c>
      <c r="D753" s="6" t="s">
        <v>348</v>
      </c>
      <c r="E753" s="6" t="s">
        <v>195</v>
      </c>
      <c r="F753" s="82">
        <v>534.14319999999998</v>
      </c>
    </row>
    <row r="754" spans="1:6" ht="25.5" x14ac:dyDescent="0.2">
      <c r="A754" s="13" t="s">
        <v>113</v>
      </c>
      <c r="B754" s="6" t="s">
        <v>83</v>
      </c>
      <c r="C754" s="6" t="s">
        <v>68</v>
      </c>
      <c r="D754" s="6" t="s">
        <v>348</v>
      </c>
      <c r="E754" s="6" t="s">
        <v>114</v>
      </c>
      <c r="F754" s="82">
        <v>46.1</v>
      </c>
    </row>
    <row r="755" spans="1:6" ht="25.5" x14ac:dyDescent="0.2">
      <c r="A755" s="13" t="s">
        <v>115</v>
      </c>
      <c r="B755" s="6" t="s">
        <v>83</v>
      </c>
      <c r="C755" s="6" t="s">
        <v>68</v>
      </c>
      <c r="D755" s="6" t="s">
        <v>348</v>
      </c>
      <c r="E755" s="6" t="s">
        <v>116</v>
      </c>
      <c r="F755" s="82">
        <v>207.54617999999999</v>
      </c>
    </row>
    <row r="756" spans="1:6" x14ac:dyDescent="0.2">
      <c r="A756" s="13" t="s">
        <v>471</v>
      </c>
      <c r="B756" s="6" t="s">
        <v>83</v>
      </c>
      <c r="C756" s="6" t="s">
        <v>68</v>
      </c>
      <c r="D756" s="6" t="s">
        <v>348</v>
      </c>
      <c r="E756" s="6" t="s">
        <v>469</v>
      </c>
      <c r="F756" s="82">
        <v>4</v>
      </c>
    </row>
    <row r="757" spans="1:6" ht="51" x14ac:dyDescent="0.2">
      <c r="A757" s="16" t="s">
        <v>615</v>
      </c>
      <c r="B757" s="4" t="s">
        <v>83</v>
      </c>
      <c r="C757" s="4" t="s">
        <v>68</v>
      </c>
      <c r="D757" s="4" t="s">
        <v>637</v>
      </c>
      <c r="E757" s="4"/>
      <c r="F757" s="92">
        <f>SUM(F758:F761)</f>
        <v>997.00580000000002</v>
      </c>
    </row>
    <row r="758" spans="1:6" x14ac:dyDescent="0.2">
      <c r="A758" s="36" t="s">
        <v>273</v>
      </c>
      <c r="B758" s="6" t="s">
        <v>83</v>
      </c>
      <c r="C758" s="6" t="s">
        <v>68</v>
      </c>
      <c r="D758" s="6" t="s">
        <v>637</v>
      </c>
      <c r="E758" s="6" t="s">
        <v>143</v>
      </c>
      <c r="F758" s="82">
        <v>582.10580000000004</v>
      </c>
    </row>
    <row r="759" spans="1:6" ht="38.25" x14ac:dyDescent="0.2">
      <c r="A759" s="13" t="s">
        <v>275</v>
      </c>
      <c r="B759" s="6" t="s">
        <v>83</v>
      </c>
      <c r="C759" s="6" t="s">
        <v>68</v>
      </c>
      <c r="D759" s="6" t="s">
        <v>637</v>
      </c>
      <c r="E759" s="6" t="s">
        <v>195</v>
      </c>
      <c r="F759" s="82">
        <v>131.1</v>
      </c>
    </row>
    <row r="760" spans="1:6" ht="25.5" x14ac:dyDescent="0.2">
      <c r="A760" s="36" t="s">
        <v>174</v>
      </c>
      <c r="B760" s="6" t="s">
        <v>83</v>
      </c>
      <c r="C760" s="6" t="s">
        <v>68</v>
      </c>
      <c r="D760" s="6" t="s">
        <v>637</v>
      </c>
      <c r="E760" s="6" t="s">
        <v>112</v>
      </c>
      <c r="F760" s="82">
        <v>220.5</v>
      </c>
    </row>
    <row r="761" spans="1:6" ht="38.25" x14ac:dyDescent="0.2">
      <c r="A761" s="13" t="s">
        <v>175</v>
      </c>
      <c r="B761" s="6" t="s">
        <v>83</v>
      </c>
      <c r="C761" s="6" t="s">
        <v>68</v>
      </c>
      <c r="D761" s="6" t="s">
        <v>637</v>
      </c>
      <c r="E761" s="6" t="s">
        <v>168</v>
      </c>
      <c r="F761" s="82">
        <v>63.3</v>
      </c>
    </row>
    <row r="762" spans="1:6" x14ac:dyDescent="0.2">
      <c r="A762" s="38" t="s">
        <v>155</v>
      </c>
      <c r="B762" s="10" t="s">
        <v>83</v>
      </c>
      <c r="C762" s="10" t="s">
        <v>68</v>
      </c>
      <c r="D762" s="10" t="s">
        <v>176</v>
      </c>
      <c r="E762" s="10"/>
      <c r="F762" s="51">
        <f>F763</f>
        <v>68.210499999999996</v>
      </c>
    </row>
    <row r="763" spans="1:6" ht="25.5" x14ac:dyDescent="0.2">
      <c r="A763" s="27" t="s">
        <v>616</v>
      </c>
      <c r="B763" s="4" t="s">
        <v>83</v>
      </c>
      <c r="C763" s="4" t="s">
        <v>68</v>
      </c>
      <c r="D763" s="4" t="s">
        <v>617</v>
      </c>
      <c r="E763" s="4"/>
      <c r="F763" s="5">
        <f>SUM(F764:F767)</f>
        <v>68.210499999999996</v>
      </c>
    </row>
    <row r="764" spans="1:6" x14ac:dyDescent="0.2">
      <c r="A764" s="36" t="s">
        <v>274</v>
      </c>
      <c r="B764" s="6" t="s">
        <v>83</v>
      </c>
      <c r="C764" s="6" t="s">
        <v>68</v>
      </c>
      <c r="D764" s="6" t="s">
        <v>617</v>
      </c>
      <c r="E764" s="6" t="s">
        <v>143</v>
      </c>
      <c r="F764" s="82">
        <v>21.050999999999998</v>
      </c>
    </row>
    <row r="765" spans="1:6" ht="38.25" x14ac:dyDescent="0.2">
      <c r="A765" s="13" t="s">
        <v>275</v>
      </c>
      <c r="B765" s="6" t="s">
        <v>83</v>
      </c>
      <c r="C765" s="6" t="s">
        <v>68</v>
      </c>
      <c r="D765" s="6" t="s">
        <v>617</v>
      </c>
      <c r="E765" s="6" t="s">
        <v>195</v>
      </c>
      <c r="F765" s="82">
        <v>6.3574000000000002</v>
      </c>
    </row>
    <row r="766" spans="1:6" ht="25.5" x14ac:dyDescent="0.2">
      <c r="A766" s="36" t="s">
        <v>174</v>
      </c>
      <c r="B766" s="6" t="s">
        <v>83</v>
      </c>
      <c r="C766" s="6" t="s">
        <v>68</v>
      </c>
      <c r="D766" s="6" t="s">
        <v>617</v>
      </c>
      <c r="E766" s="6" t="s">
        <v>112</v>
      </c>
      <c r="F766" s="82">
        <v>31.33802</v>
      </c>
    </row>
    <row r="767" spans="1:6" ht="38.25" x14ac:dyDescent="0.2">
      <c r="A767" s="13" t="s">
        <v>175</v>
      </c>
      <c r="B767" s="6" t="s">
        <v>83</v>
      </c>
      <c r="C767" s="6" t="s">
        <v>68</v>
      </c>
      <c r="D767" s="6" t="s">
        <v>617</v>
      </c>
      <c r="E767" s="6" t="s">
        <v>168</v>
      </c>
      <c r="F767" s="82">
        <v>9.4640799999999992</v>
      </c>
    </row>
    <row r="768" spans="1:6" s="57" customFormat="1" ht="25.5" x14ac:dyDescent="0.2">
      <c r="A768" s="111" t="s">
        <v>473</v>
      </c>
      <c r="B768" s="9" t="s">
        <v>98</v>
      </c>
      <c r="C768" s="9"/>
      <c r="D768" s="9"/>
      <c r="E768" s="9"/>
      <c r="F768" s="49">
        <f>F769</f>
        <v>13.72137</v>
      </c>
    </row>
    <row r="769" spans="1:6" s="57" customFormat="1" ht="25.5" x14ac:dyDescent="0.2">
      <c r="A769" s="112" t="s">
        <v>474</v>
      </c>
      <c r="B769" s="8" t="s">
        <v>98</v>
      </c>
      <c r="C769" s="8" t="s">
        <v>64</v>
      </c>
      <c r="D769" s="8"/>
      <c r="E769" s="8"/>
      <c r="F769" s="50">
        <f>F770</f>
        <v>13.72137</v>
      </c>
    </row>
    <row r="770" spans="1:6" ht="25.5" x14ac:dyDescent="0.2">
      <c r="A770" s="38" t="s">
        <v>642</v>
      </c>
      <c r="B770" s="10" t="s">
        <v>98</v>
      </c>
      <c r="C770" s="10" t="s">
        <v>64</v>
      </c>
      <c r="D770" s="10" t="s">
        <v>170</v>
      </c>
      <c r="E770" s="10"/>
      <c r="F770" s="51">
        <f>F771</f>
        <v>13.72137</v>
      </c>
    </row>
    <row r="771" spans="1:6" ht="13.5" x14ac:dyDescent="0.25">
      <c r="A771" s="63" t="s">
        <v>475</v>
      </c>
      <c r="B771" s="7" t="s">
        <v>98</v>
      </c>
      <c r="C771" s="7" t="s">
        <v>64</v>
      </c>
      <c r="D771" s="7" t="s">
        <v>479</v>
      </c>
      <c r="E771" s="7"/>
      <c r="F771" s="42">
        <f>F772</f>
        <v>13.72137</v>
      </c>
    </row>
    <row r="772" spans="1:6" s="57" customFormat="1" ht="25.5" x14ac:dyDescent="0.2">
      <c r="A772" s="16" t="s">
        <v>476</v>
      </c>
      <c r="B772" s="4" t="s">
        <v>98</v>
      </c>
      <c r="C772" s="4" t="s">
        <v>64</v>
      </c>
      <c r="D772" s="4" t="s">
        <v>480</v>
      </c>
      <c r="E772" s="4"/>
      <c r="F772" s="5">
        <f>F773</f>
        <v>13.72137</v>
      </c>
    </row>
    <row r="773" spans="1:6" s="57" customFormat="1" x14ac:dyDescent="0.2">
      <c r="A773" s="16" t="s">
        <v>477</v>
      </c>
      <c r="B773" s="4" t="s">
        <v>98</v>
      </c>
      <c r="C773" s="4" t="s">
        <v>64</v>
      </c>
      <c r="D773" s="4" t="s">
        <v>481</v>
      </c>
      <c r="E773" s="4"/>
      <c r="F773" s="5">
        <f>SUM(F774)</f>
        <v>13.72137</v>
      </c>
    </row>
    <row r="774" spans="1:6" s="57" customFormat="1" x14ac:dyDescent="0.2">
      <c r="A774" s="108" t="s">
        <v>478</v>
      </c>
      <c r="B774" s="6" t="s">
        <v>98</v>
      </c>
      <c r="C774" s="6" t="s">
        <v>64</v>
      </c>
      <c r="D774" s="6" t="s">
        <v>481</v>
      </c>
      <c r="E774" s="6" t="s">
        <v>482</v>
      </c>
      <c r="F774" s="19">
        <v>13.72137</v>
      </c>
    </row>
    <row r="775" spans="1:6" s="57" customFormat="1" ht="38.25" x14ac:dyDescent="0.2">
      <c r="A775" s="20" t="s">
        <v>132</v>
      </c>
      <c r="B775" s="9" t="s">
        <v>85</v>
      </c>
      <c r="C775" s="9"/>
      <c r="D775" s="9"/>
      <c r="E775" s="9"/>
      <c r="F775" s="49">
        <f>F776+F784</f>
        <v>51208.527450000001</v>
      </c>
    </row>
    <row r="776" spans="1:6" s="57" customFormat="1" ht="38.25" x14ac:dyDescent="0.2">
      <c r="A776" s="22" t="s">
        <v>103</v>
      </c>
      <c r="B776" s="8" t="s">
        <v>85</v>
      </c>
      <c r="C776" s="8" t="s">
        <v>64</v>
      </c>
      <c r="D776" s="8"/>
      <c r="E776" s="8"/>
      <c r="F776" s="50">
        <f>F777</f>
        <v>15519.800000000001</v>
      </c>
    </row>
    <row r="777" spans="1:6" ht="25.5" x14ac:dyDescent="0.2">
      <c r="A777" s="38" t="s">
        <v>642</v>
      </c>
      <c r="B777" s="10" t="s">
        <v>85</v>
      </c>
      <c r="C777" s="10" t="s">
        <v>64</v>
      </c>
      <c r="D777" s="10" t="s">
        <v>170</v>
      </c>
      <c r="E777" s="10"/>
      <c r="F777" s="51">
        <f>F778</f>
        <v>15519.800000000001</v>
      </c>
    </row>
    <row r="778" spans="1:6" ht="27" x14ac:dyDescent="0.2">
      <c r="A778" s="30" t="s">
        <v>369</v>
      </c>
      <c r="B778" s="7" t="s">
        <v>85</v>
      </c>
      <c r="C778" s="7" t="s">
        <v>64</v>
      </c>
      <c r="D778" s="7" t="s">
        <v>178</v>
      </c>
      <c r="E778" s="7"/>
      <c r="F778" s="42">
        <f>F779</f>
        <v>15519.800000000001</v>
      </c>
    </row>
    <row r="779" spans="1:6" s="57" customFormat="1" ht="25.5" x14ac:dyDescent="0.2">
      <c r="A779" s="15" t="s">
        <v>179</v>
      </c>
      <c r="B779" s="4" t="s">
        <v>85</v>
      </c>
      <c r="C779" s="4" t="s">
        <v>64</v>
      </c>
      <c r="D779" s="4" t="s">
        <v>180</v>
      </c>
      <c r="E779" s="4"/>
      <c r="F779" s="5">
        <f>F780+F782</f>
        <v>15519.800000000001</v>
      </c>
    </row>
    <row r="780" spans="1:6" s="57" customFormat="1" ht="25.5" x14ac:dyDescent="0.2">
      <c r="A780" s="15" t="s">
        <v>88</v>
      </c>
      <c r="B780" s="4" t="s">
        <v>85</v>
      </c>
      <c r="C780" s="4" t="s">
        <v>64</v>
      </c>
      <c r="D780" s="4" t="s">
        <v>186</v>
      </c>
      <c r="E780" s="4"/>
      <c r="F780" s="5">
        <f>SUM(F781)</f>
        <v>15413.6</v>
      </c>
    </row>
    <row r="781" spans="1:6" s="57" customFormat="1" x14ac:dyDescent="0.2">
      <c r="A781" s="18" t="s">
        <v>146</v>
      </c>
      <c r="B781" s="6" t="s">
        <v>85</v>
      </c>
      <c r="C781" s="6" t="s">
        <v>64</v>
      </c>
      <c r="D781" s="6" t="s">
        <v>186</v>
      </c>
      <c r="E781" s="6" t="s">
        <v>133</v>
      </c>
      <c r="F781" s="19">
        <v>15413.6</v>
      </c>
    </row>
    <row r="782" spans="1:6" s="57" customFormat="1" ht="25.5" x14ac:dyDescent="0.2">
      <c r="A782" s="27" t="s">
        <v>145</v>
      </c>
      <c r="B782" s="4" t="s">
        <v>85</v>
      </c>
      <c r="C782" s="4" t="s">
        <v>64</v>
      </c>
      <c r="D782" s="4" t="s">
        <v>181</v>
      </c>
      <c r="E782" s="4"/>
      <c r="F782" s="5">
        <f>SUM(F783)</f>
        <v>106.2</v>
      </c>
    </row>
    <row r="783" spans="1:6" s="57" customFormat="1" x14ac:dyDescent="0.2">
      <c r="A783" s="18" t="s">
        <v>146</v>
      </c>
      <c r="B783" s="6" t="s">
        <v>85</v>
      </c>
      <c r="C783" s="6" t="s">
        <v>64</v>
      </c>
      <c r="D783" s="6" t="s">
        <v>181</v>
      </c>
      <c r="E783" s="6" t="s">
        <v>133</v>
      </c>
      <c r="F783" s="82">
        <v>106.2</v>
      </c>
    </row>
    <row r="784" spans="1:6" s="57" customFormat="1" x14ac:dyDescent="0.2">
      <c r="A784" s="22" t="s">
        <v>564</v>
      </c>
      <c r="B784" s="8" t="s">
        <v>85</v>
      </c>
      <c r="C784" s="8" t="s">
        <v>78</v>
      </c>
      <c r="D784" s="8"/>
      <c r="E784" s="8"/>
      <c r="F784" s="50">
        <f>F785+F798+F790+F794</f>
        <v>35688.727449999998</v>
      </c>
    </row>
    <row r="785" spans="1:6" s="57" customFormat="1" ht="25.5" x14ac:dyDescent="0.2">
      <c r="A785" s="38" t="s">
        <v>642</v>
      </c>
      <c r="B785" s="10" t="s">
        <v>85</v>
      </c>
      <c r="C785" s="10" t="s">
        <v>78</v>
      </c>
      <c r="D785" s="10" t="s">
        <v>170</v>
      </c>
      <c r="E785" s="18"/>
      <c r="F785" s="103">
        <f>F786</f>
        <v>26400</v>
      </c>
    </row>
    <row r="786" spans="1:6" s="57" customFormat="1" ht="27" x14ac:dyDescent="0.2">
      <c r="A786" s="30" t="s">
        <v>369</v>
      </c>
      <c r="B786" s="7" t="s">
        <v>85</v>
      </c>
      <c r="C786" s="7" t="s">
        <v>78</v>
      </c>
      <c r="D786" s="7" t="s">
        <v>178</v>
      </c>
      <c r="E786" s="18"/>
      <c r="F786" s="103">
        <f>F787</f>
        <v>26400</v>
      </c>
    </row>
    <row r="787" spans="1:6" s="57" customFormat="1" ht="25.5" x14ac:dyDescent="0.2">
      <c r="A787" s="15" t="s">
        <v>179</v>
      </c>
      <c r="B787" s="4" t="s">
        <v>85</v>
      </c>
      <c r="C787" s="4" t="s">
        <v>78</v>
      </c>
      <c r="D787" s="4" t="s">
        <v>180</v>
      </c>
      <c r="E787" s="18"/>
      <c r="F787" s="92">
        <f>F788+F813</f>
        <v>26400</v>
      </c>
    </row>
    <row r="788" spans="1:6" s="57" customFormat="1" ht="25.5" x14ac:dyDescent="0.2">
      <c r="A788" s="15" t="s">
        <v>565</v>
      </c>
      <c r="B788" s="4" t="s">
        <v>85</v>
      </c>
      <c r="C788" s="4" t="s">
        <v>78</v>
      </c>
      <c r="D788" s="4" t="s">
        <v>566</v>
      </c>
      <c r="E788" s="4"/>
      <c r="F788" s="92">
        <f>F789</f>
        <v>26400</v>
      </c>
    </row>
    <row r="789" spans="1:6" s="57" customFormat="1" x14ac:dyDescent="0.2">
      <c r="A789" s="18" t="s">
        <v>167</v>
      </c>
      <c r="B789" s="6" t="s">
        <v>85</v>
      </c>
      <c r="C789" s="6" t="s">
        <v>78</v>
      </c>
      <c r="D789" s="6" t="s">
        <v>566</v>
      </c>
      <c r="E789" s="6" t="s">
        <v>120</v>
      </c>
      <c r="F789" s="82">
        <v>26400</v>
      </c>
    </row>
    <row r="790" spans="1:6" s="57" customFormat="1" ht="38.25" x14ac:dyDescent="0.2">
      <c r="A790" s="62" t="s">
        <v>647</v>
      </c>
      <c r="B790" s="10" t="s">
        <v>85</v>
      </c>
      <c r="C790" s="10" t="s">
        <v>78</v>
      </c>
      <c r="D790" s="10" t="s">
        <v>358</v>
      </c>
      <c r="E790" s="10"/>
      <c r="F790" s="103">
        <f>F791</f>
        <v>6190</v>
      </c>
    </row>
    <row r="791" spans="1:6" s="57" customFormat="1" ht="25.5" x14ac:dyDescent="0.2">
      <c r="A791" s="73" t="s">
        <v>376</v>
      </c>
      <c r="B791" s="4" t="s">
        <v>85</v>
      </c>
      <c r="C791" s="4" t="s">
        <v>78</v>
      </c>
      <c r="D791" s="4" t="s">
        <v>359</v>
      </c>
      <c r="E791" s="4"/>
      <c r="F791" s="92">
        <f>F792</f>
        <v>6190</v>
      </c>
    </row>
    <row r="792" spans="1:6" s="57" customFormat="1" ht="38.25" x14ac:dyDescent="0.2">
      <c r="A792" s="28" t="s">
        <v>610</v>
      </c>
      <c r="B792" s="4" t="s">
        <v>85</v>
      </c>
      <c r="C792" s="4" t="s">
        <v>78</v>
      </c>
      <c r="D792" s="4" t="s">
        <v>611</v>
      </c>
      <c r="E792" s="4"/>
      <c r="F792" s="92">
        <f>F793</f>
        <v>6190</v>
      </c>
    </row>
    <row r="793" spans="1:6" s="57" customFormat="1" x14ac:dyDescent="0.2">
      <c r="A793" s="34" t="s">
        <v>167</v>
      </c>
      <c r="B793" s="6" t="s">
        <v>85</v>
      </c>
      <c r="C793" s="6" t="s">
        <v>78</v>
      </c>
      <c r="D793" s="6" t="s">
        <v>611</v>
      </c>
      <c r="E793" s="6" t="s">
        <v>120</v>
      </c>
      <c r="F793" s="82">
        <v>6190</v>
      </c>
    </row>
    <row r="794" spans="1:6" s="102" customFormat="1" ht="38.25" x14ac:dyDescent="0.2">
      <c r="A794" s="37" t="s">
        <v>597</v>
      </c>
      <c r="B794" s="87" t="s">
        <v>85</v>
      </c>
      <c r="C794" s="87" t="s">
        <v>78</v>
      </c>
      <c r="D794" s="87" t="s">
        <v>598</v>
      </c>
      <c r="E794" s="87"/>
      <c r="F794" s="103">
        <f>F795</f>
        <v>1200</v>
      </c>
    </row>
    <row r="795" spans="1:6" s="102" customFormat="1" ht="38.25" x14ac:dyDescent="0.2">
      <c r="A795" s="16" t="s">
        <v>599</v>
      </c>
      <c r="B795" s="88" t="s">
        <v>85</v>
      </c>
      <c r="C795" s="88" t="s">
        <v>78</v>
      </c>
      <c r="D795" s="88" t="s">
        <v>600</v>
      </c>
      <c r="E795" s="88"/>
      <c r="F795" s="92">
        <f>F796</f>
        <v>1200</v>
      </c>
    </row>
    <row r="796" spans="1:6" ht="63.75" x14ac:dyDescent="0.2">
      <c r="A796" s="29" t="s">
        <v>166</v>
      </c>
      <c r="B796" s="4" t="s">
        <v>85</v>
      </c>
      <c r="C796" s="4" t="s">
        <v>78</v>
      </c>
      <c r="D796" s="4" t="s">
        <v>596</v>
      </c>
      <c r="E796" s="4"/>
      <c r="F796" s="92">
        <f>F797</f>
        <v>1200</v>
      </c>
    </row>
    <row r="797" spans="1:6" x14ac:dyDescent="0.2">
      <c r="A797" s="34" t="s">
        <v>167</v>
      </c>
      <c r="B797" s="6" t="s">
        <v>85</v>
      </c>
      <c r="C797" s="6" t="s">
        <v>78</v>
      </c>
      <c r="D797" s="4" t="s">
        <v>596</v>
      </c>
      <c r="E797" s="6" t="s">
        <v>120</v>
      </c>
      <c r="F797" s="82">
        <v>1200</v>
      </c>
    </row>
    <row r="798" spans="1:6" s="57" customFormat="1" x14ac:dyDescent="0.2">
      <c r="A798" s="33" t="s">
        <v>155</v>
      </c>
      <c r="B798" s="115" t="s">
        <v>85</v>
      </c>
      <c r="C798" s="115" t="s">
        <v>78</v>
      </c>
      <c r="D798" s="10" t="s">
        <v>176</v>
      </c>
      <c r="E798" s="115"/>
      <c r="F798" s="103">
        <f>F801+F799</f>
        <v>1898.7274500000001</v>
      </c>
    </row>
    <row r="799" spans="1:6" ht="25.5" x14ac:dyDescent="0.2">
      <c r="A799" s="27" t="s">
        <v>616</v>
      </c>
      <c r="B799" s="4" t="s">
        <v>85</v>
      </c>
      <c r="C799" s="4" t="s">
        <v>78</v>
      </c>
      <c r="D799" s="4" t="s">
        <v>617</v>
      </c>
      <c r="E799" s="4"/>
      <c r="F799" s="5">
        <f>F800</f>
        <v>287.61200000000002</v>
      </c>
    </row>
    <row r="800" spans="1:6" x14ac:dyDescent="0.2">
      <c r="A800" s="34" t="s">
        <v>167</v>
      </c>
      <c r="B800" s="6" t="s">
        <v>85</v>
      </c>
      <c r="C800" s="6" t="s">
        <v>78</v>
      </c>
      <c r="D800" s="6" t="s">
        <v>617</v>
      </c>
      <c r="E800" s="6" t="s">
        <v>120</v>
      </c>
      <c r="F800" s="82">
        <v>287.61200000000002</v>
      </c>
    </row>
    <row r="801" spans="1:8" s="57" customFormat="1" ht="63.75" x14ac:dyDescent="0.2">
      <c r="A801" s="28" t="s">
        <v>567</v>
      </c>
      <c r="B801" s="4" t="s">
        <v>85</v>
      </c>
      <c r="C801" s="4" t="s">
        <v>78</v>
      </c>
      <c r="D801" s="4" t="s">
        <v>553</v>
      </c>
      <c r="E801" s="4"/>
      <c r="F801" s="92">
        <f>F802</f>
        <v>1611.11545</v>
      </c>
    </row>
    <row r="802" spans="1:8" x14ac:dyDescent="0.2">
      <c r="A802" s="34" t="s">
        <v>167</v>
      </c>
      <c r="B802" s="6" t="s">
        <v>85</v>
      </c>
      <c r="C802" s="6" t="s">
        <v>78</v>
      </c>
      <c r="D802" s="6" t="s">
        <v>553</v>
      </c>
      <c r="E802" s="6" t="s">
        <v>120</v>
      </c>
      <c r="F802" s="82">
        <v>1611.11545</v>
      </c>
    </row>
    <row r="803" spans="1:8" x14ac:dyDescent="0.2">
      <c r="A803" s="47" t="s">
        <v>81</v>
      </c>
      <c r="B803" s="55"/>
      <c r="C803" s="55"/>
      <c r="D803" s="55"/>
      <c r="E803" s="55"/>
      <c r="F803" s="48">
        <f>F18+F210+F217+F314+F373+F558+F654+F696+F775+F768</f>
        <v>3253212.5858799997</v>
      </c>
      <c r="H803" s="95"/>
    </row>
    <row r="805" spans="1:8" x14ac:dyDescent="0.2">
      <c r="E805" s="95"/>
      <c r="F805" s="95"/>
    </row>
    <row r="806" spans="1:8" x14ac:dyDescent="0.2">
      <c r="E806" s="12"/>
      <c r="F806" s="78">
        <v>3253192.5858800001</v>
      </c>
    </row>
    <row r="807" spans="1:8" x14ac:dyDescent="0.2">
      <c r="E807" s="12"/>
      <c r="F807" s="78"/>
    </row>
    <row r="808" spans="1:8" x14ac:dyDescent="0.2">
      <c r="E808" s="95"/>
      <c r="F808" s="78">
        <f>F803-F806</f>
        <v>19.999999999534339</v>
      </c>
    </row>
    <row r="809" spans="1:8" x14ac:dyDescent="0.2">
      <c r="D809" s="12"/>
      <c r="E809" s="12"/>
      <c r="F809" s="78"/>
    </row>
    <row r="810" spans="1:8" x14ac:dyDescent="0.2">
      <c r="F810" s="99"/>
    </row>
    <row r="811" spans="1:8" x14ac:dyDescent="0.2">
      <c r="F811" s="12"/>
    </row>
    <row r="812" spans="1:8" x14ac:dyDescent="0.2">
      <c r="F812" s="12"/>
    </row>
    <row r="813" spans="1:8" x14ac:dyDescent="0.2">
      <c r="F813" s="12"/>
    </row>
    <row r="814" spans="1:8" x14ac:dyDescent="0.2">
      <c r="F814" s="12"/>
    </row>
    <row r="815" spans="1:8" x14ac:dyDescent="0.2">
      <c r="F815" s="109"/>
    </row>
    <row r="816" spans="1:8" x14ac:dyDescent="0.2">
      <c r="F816" s="12"/>
    </row>
  </sheetData>
  <autoFilter ref="A17:F810" xr:uid="{00000000-0009-0000-0000-000000000000}"/>
  <customSheetViews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530" xr:uid="{EC2B23B7-95AF-4331-99CA-A1C91EC0EF46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30" xr:uid="{E3BD3E8F-CEE8-469C-BAC0-122AF961F02E}"/>
    </customSheetView>
    <customSheetView guid="{629918FE-B1DF-464A-BF50-03D18729BC02}" showPageBreaks="1" printArea="1" showAutoFilter="1" view="pageBreakPreview" topLeftCell="A178">
      <selection activeCell="A181" sqref="A18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810" xr:uid="{5979C8A6-2972-4B41-BB45-8A12F656717F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2023-11-09T03:19:27Z</cp:lastPrinted>
  <dcterms:created xsi:type="dcterms:W3CDTF">2004-12-22T00:45:04Z</dcterms:created>
  <dcterms:modified xsi:type="dcterms:W3CDTF">2023-11-09T03:19:57Z</dcterms:modified>
</cp:coreProperties>
</file>