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revisions/userNames.xml" ContentType="application/vnd.openxmlformats-officedocument.spreadsheetml.userNames+xml"/>
  <Override PartName="/xl/revisions/revisionLog49.xml" ContentType="application/vnd.openxmlformats-officedocument.spreadsheetml.revisionLog+xml"/>
  <Default Extension="rels" ContentType="application/vnd.openxmlformats-package.relationships+xml"/>
  <Override PartName="/xl/revisions/revisionLog38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47.xml" ContentType="application/vnd.openxmlformats-officedocument.spreadsheetml.revisionLog+xml"/>
  <Default Extension="xml" ContentType="application/xml"/>
  <Override PartName="/xl/revisions/revisionLog25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9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42.xml" ContentType="application/vnd.openxmlformats-officedocument.spreadsheetml.revisionLo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revisions/revisionLog12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13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1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0.xml" ContentType="application/vnd.openxmlformats-officedocument.spreadsheetml.revisionLog+xml"/>
  <Override PartName="/docProps/core.xml" ContentType="application/vnd.openxmlformats-package.core-properties+xml"/>
  <Override PartName="/xl/revisions/revisionLog3.xml" ContentType="application/vnd.openxmlformats-officedocument.spreadsheetml.revisionLog+xml"/>
  <Override PartName="/xl/revisions/revisionLog2.xml" ContentType="application/vnd.openxmlformats-officedocument.spreadsheetml.revisionLog+xml"/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9.xml" ContentType="application/vnd.openxmlformats-officedocument.spreadsheetml.revisionLog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Log17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2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showHorizontalScroll="0" showVerticalScroll="0" showSheetTabs="0" xWindow="-15" yWindow="-15" windowWidth="28830" windowHeight="15630"/>
  </bookViews>
  <sheets>
    <sheet name="Муниц.программы" sheetId="1" r:id="rId1"/>
  </sheets>
  <definedNames>
    <definedName name="_xlnm._FilterDatabase" localSheetId="0" hidden="1">Муниц.программы!$A$18:$G$485</definedName>
    <definedName name="Top" localSheetId="0">Муниц.программы!#REF!</definedName>
    <definedName name="Z_0F12197B_9BD2_4D1D_A82D_6C9E5DD88B04_.wvu.FilterData" localSheetId="0" hidden="1">Муниц.программы!$A$18:$G$485</definedName>
    <definedName name="Z_15448E64_B18F_44DD_88CC_4BE0112AD826_.wvu.FilterData" localSheetId="0" hidden="1">Муниц.программы!$A$18:$G$485</definedName>
    <definedName name="Z_1B8D78A1_91B0_4CC3_95E3_BEF58C093D04_.wvu.FilterData" localSheetId="0" hidden="1">Муниц.программы!$A$18:$G$496</definedName>
    <definedName name="Z_272C1EAD_DEB4_4BA3_949E_3CEAABD41B19_.wvu.FilterData" localSheetId="0" hidden="1">Муниц.программы!$A$18:$G$485</definedName>
    <definedName name="Z_272C1EAD_DEB4_4BA3_949E_3CEAABD41B19_.wvu.PrintArea" localSheetId="0" hidden="1">Муниц.программы!$A$1:$G$460</definedName>
    <definedName name="Z_272C1EAD_DEB4_4BA3_949E_3CEAABD41B19_.wvu.Rows" localSheetId="0" hidden="1">Муниц.программы!#REF!</definedName>
    <definedName name="Z_3B3D264B_A4CC_4E0D_AD6D_C772CE559DA5_.wvu.FilterData" localSheetId="0" hidden="1">Муниц.программы!$A$18:$G$485</definedName>
    <definedName name="Z_4A8C1AB3_5DA9_47FB_817E_011849C5C77F_.wvu.FilterData" localSheetId="0" hidden="1">Муниц.программы!$A$18:$G$485</definedName>
    <definedName name="Z_4A8C1AB3_5DA9_47FB_817E_011849C5C77F_.wvu.PrintArea" localSheetId="0" hidden="1">Муниц.программы!$A$5:$G$460</definedName>
    <definedName name="Z_58490BCE_6BC8_4F13_87FF_A675650C9317_.wvu.FilterData" localSheetId="0" hidden="1">Муниц.программы!$A$18:$G$485</definedName>
    <definedName name="Z_58490BCE_6BC8_4F13_87FF_A675650C9317_.wvu.PrintArea" localSheetId="0" hidden="1">Муниц.программы!$A$5:$G$460</definedName>
    <definedName name="Z_743585E7_BFE8_4F81_8E4B_2ED0887902FB_.wvu.FilterData" localSheetId="0" hidden="1">Муниц.программы!$A$18:$G$485</definedName>
    <definedName name="Z_743585E7_BFE8_4F81_8E4B_2ED0887902FB_.wvu.PrintArea" localSheetId="0" hidden="1">Муниц.программы!$A$1:$G$460</definedName>
    <definedName name="Z_AC1BE3D3_C1FF_427B_8F7E_7F54E5FB0C2D_.wvu.FilterData" localSheetId="0" hidden="1">Муниц.программы!$A$18:$G$485</definedName>
    <definedName name="Z_B2F0113C_2275_4650_9470_9EF1E6CE66D2_.wvu.FilterData" localSheetId="0" hidden="1">Муниц.программы!$A$18:$G$485</definedName>
    <definedName name="Z_B37D45C4_2CFF_4CF7_A49A_1C4CB90621C3_.wvu.FilterData" localSheetId="0" hidden="1">Муниц.программы!$A$18:$G$496</definedName>
    <definedName name="Z_D492958F_10FF_402C_8999_9830F93499F3_.wvu.FilterData" localSheetId="0" hidden="1">Муниц.программы!$A$18:$G$514</definedName>
    <definedName name="Z_DCF3657A_DF93_4A69_9EF2_D6334A730FBF_.wvu.FilterData" localSheetId="0" hidden="1">Муниц.программы!$A$18:$G$485</definedName>
    <definedName name="Z_DCF3657A_DF93_4A69_9EF2_D6334A730FBF_.wvu.PrintArea" localSheetId="0" hidden="1">Муниц.программы!$A$5:$G$460</definedName>
    <definedName name="Z_F3937C05_AF36_47B9_8638_B7F3F20947C6_.wvu.FilterData" localSheetId="0" hidden="1">Муниц.программы!$A$18:$G$485</definedName>
    <definedName name="Z_F3937C05_AF36_47B9_8638_B7F3F20947C6_.wvu.PrintArea" localSheetId="0" hidden="1">Муниц.программы!$A$1:$G$460</definedName>
    <definedName name="_xlnm.Print_Area" localSheetId="0">Муниц.программы!$A$1:$G$460</definedName>
  </definedNames>
  <calcPr calcId="125725"/>
  <customWorkbookViews>
    <customWorkbookView name="Ольга Владимировна - Личное представление" guid="{272C1EAD-DEB4-4BA3-949E-3CEAABD41B19}" mergeInterval="0" personalView="1" maximized="1" showHorizontalScroll="0" showVerticalScroll="0" showSheetTabs="0" xWindow="1" yWindow="1" windowWidth="1916" windowHeight="822" activeSheetId="1"/>
    <customWorkbookView name="Varfolomeeva - Личное представление" guid="{DCF3657A-DF93-4A69-9EF2-D6334A730FBF}" mergeInterval="0" personalView="1" maximized="1" showHorizontalScroll="0" showVerticalScroll="0" showSheetTabs="0" xWindow="-8" yWindow="-8" windowWidth="1936" windowHeight="1056" activeSheetId="1"/>
    <customWorkbookView name="User - Личное представление" guid="{58490BCE-6BC8-4F13-87FF-A675650C9317}" mergeInterval="0" personalView="1" maximized="1" showHorizontalScroll="0" showVerticalScroll="0" showSheetTabs="0" xWindow="1" yWindow="1" windowWidth="1666" windowHeight="774" activeSheetId="1"/>
    <customWorkbookView name="Use_222-3 - Личное представление" guid="{4A8C1AB3-5DA9-47FB-817E-011849C5C77F}" mergeInterval="0" personalView="1" maximized="1" showHorizontalScroll="0" showVerticalScroll="0" showSheetTabs="0" xWindow="-8" yWindow="-8" windowWidth="1936" windowHeight="1056" activeSheetId="1"/>
    <customWorkbookView name="БутытоваСГ - Личное представление" guid="{743585E7-BFE8-4F81-8E4B-2ED0887902FB}" mergeInterval="0" personalView="1" maximized="1" showHorizontalScroll="0" showVerticalScroll="0" showSheetTabs="0" xWindow="-8" yWindow="-8" windowWidth="1936" windowHeight="1056" activeSheetId="1"/>
    <customWorkbookView name="Пользователь - Личное представление" guid="{F3937C05-AF36-47B9-8638-B7F3F20947C6}" mergeInterval="0" personalView="1" showHorizontalScroll="0" showVerticalScroll="0" showSheetTabs="0" xWindow="-1" yWindow="-1" windowWidth="1922" windowHeight="1042" activeSheetId="1"/>
  </customWorkbookViews>
</workbook>
</file>

<file path=xl/calcChain.xml><?xml version="1.0" encoding="utf-8"?>
<calcChain xmlns="http://schemas.openxmlformats.org/spreadsheetml/2006/main">
  <c r="G462" i="1"/>
  <c r="G414" l="1"/>
  <c r="G106" l="1"/>
  <c r="G431" l="1"/>
  <c r="G157"/>
  <c r="G159"/>
  <c r="G161"/>
  <c r="G163"/>
  <c r="G165"/>
  <c r="G169"/>
  <c r="G171"/>
  <c r="G173"/>
  <c r="G176"/>
  <c r="G178"/>
  <c r="G180"/>
  <c r="G184"/>
  <c r="G186"/>
  <c r="G188"/>
  <c r="G190"/>
  <c r="G192"/>
  <c r="G416"/>
  <c r="G183" l="1"/>
  <c r="G182" s="1"/>
  <c r="G168"/>
  <c r="G167" s="1"/>
  <c r="G279"/>
  <c r="G377"/>
  <c r="G366"/>
  <c r="G382" l="1"/>
  <c r="G447" l="1"/>
  <c r="G446" s="1"/>
  <c r="G311"/>
  <c r="G149" l="1"/>
  <c r="G148" s="1"/>
  <c r="G71"/>
  <c r="G146"/>
  <c r="G145" s="1"/>
  <c r="G459"/>
  <c r="G263"/>
  <c r="G244"/>
  <c r="G214"/>
  <c r="G196"/>
  <c r="G154"/>
  <c r="G90"/>
  <c r="G352"/>
  <c r="G439" l="1"/>
  <c r="G401"/>
  <c r="G347"/>
  <c r="G356"/>
  <c r="G353"/>
  <c r="G350"/>
  <c r="G308"/>
  <c r="G346" l="1"/>
  <c r="G345" s="1"/>
  <c r="G276" l="1"/>
  <c r="G238"/>
  <c r="G102"/>
  <c r="G38"/>
  <c r="G286"/>
  <c r="G288"/>
  <c r="G290"/>
  <c r="G292"/>
  <c r="G295"/>
  <c r="G298"/>
  <c r="G297" s="1"/>
  <c r="G335"/>
  <c r="G339"/>
  <c r="G342"/>
  <c r="G261"/>
  <c r="G255"/>
  <c r="G246"/>
  <c r="G248"/>
  <c r="G285" l="1"/>
  <c r="G284" s="1"/>
  <c r="G334"/>
  <c r="G333" s="1"/>
  <c r="G96"/>
  <c r="G422"/>
  <c r="G411"/>
  <c r="G240"/>
  <c r="G242"/>
  <c r="G235"/>
  <c r="G410" l="1"/>
  <c r="G234"/>
  <c r="G233" s="1"/>
  <c r="G230"/>
  <c r="G252"/>
  <c r="G224"/>
  <c r="G127"/>
  <c r="G126" s="1"/>
  <c r="G124"/>
  <c r="G123" s="1"/>
  <c r="G139"/>
  <c r="G138" s="1"/>
  <c r="G120"/>
  <c r="G119" s="1"/>
  <c r="G94"/>
  <c r="G93" s="1"/>
  <c r="G83"/>
  <c r="G87"/>
  <c r="G47"/>
  <c r="G201"/>
  <c r="G302"/>
  <c r="G363"/>
  <c r="G430"/>
  <c r="G424"/>
  <c r="G421" s="1"/>
  <c r="G251" l="1"/>
  <c r="G250" s="1"/>
  <c r="G122"/>
  <c r="G82"/>
  <c r="G81" s="1"/>
  <c r="G331" l="1"/>
  <c r="G330" s="1"/>
  <c r="G306"/>
  <c r="G219"/>
  <c r="G211"/>
  <c r="G134" l="1"/>
  <c r="G136"/>
  <c r="G131"/>
  <c r="G130" s="1"/>
  <c r="G117"/>
  <c r="G116" s="1"/>
  <c r="G78"/>
  <c r="G57"/>
  <c r="G42"/>
  <c r="G41" s="1"/>
  <c r="G133" l="1"/>
  <c r="G325"/>
  <c r="G313"/>
  <c r="G270"/>
  <c r="G269" s="1"/>
  <c r="G268" s="1"/>
  <c r="G143"/>
  <c r="G142" s="1"/>
  <c r="G65"/>
  <c r="G64" s="1"/>
  <c r="G63" s="1"/>
  <c r="G37"/>
  <c r="G34"/>
  <c r="G115" l="1"/>
  <c r="G204"/>
  <c r="G200" s="1"/>
  <c r="G195"/>
  <c r="G153"/>
  <c r="G323"/>
  <c r="G435"/>
  <c r="G222"/>
  <c r="G194" l="1"/>
  <c r="G33"/>
  <c r="G24" s="1"/>
  <c r="G23" s="1"/>
  <c r="G454"/>
  <c r="G453" s="1"/>
  <c r="G452" s="1"/>
  <c r="G443"/>
  <c r="G442" s="1"/>
  <c r="G441" s="1"/>
  <c r="G438"/>
  <c r="G437" s="1"/>
  <c r="G407" l="1"/>
  <c r="G406" s="1"/>
  <c r="G405" s="1"/>
  <c r="G458" l="1"/>
  <c r="G457" s="1"/>
  <c r="G456" s="1"/>
  <c r="G450"/>
  <c r="G449" l="1"/>
  <c r="G445" s="1"/>
  <c r="G69" l="1"/>
  <c r="G112"/>
  <c r="G328" l="1"/>
  <c r="G327" s="1"/>
  <c r="G321" l="1"/>
  <c r="G319" l="1"/>
  <c r="G434"/>
  <c r="G429" s="1"/>
  <c r="G409"/>
  <c r="G68"/>
  <c r="G67" s="1"/>
  <c r="G304"/>
  <c r="G21"/>
  <c r="G20" s="1"/>
  <c r="G19" s="1"/>
  <c r="G111"/>
  <c r="G110" s="1"/>
  <c r="G397"/>
  <c r="G396" s="1"/>
  <c r="G395" s="1"/>
  <c r="G403"/>
  <c r="G400" s="1"/>
  <c r="G315"/>
  <c r="G55"/>
  <c r="G61"/>
  <c r="G427"/>
  <c r="G426" s="1"/>
  <c r="G420" s="1"/>
  <c r="G361"/>
  <c r="G360" s="1"/>
  <c r="G359" s="1"/>
  <c r="G386"/>
  <c r="G385" s="1"/>
  <c r="G389"/>
  <c r="G388" s="1"/>
  <c r="G317"/>
  <c r="G393"/>
  <c r="G392" s="1"/>
  <c r="G391" s="1"/>
  <c r="G274"/>
  <c r="G273" s="1"/>
  <c r="G46"/>
  <c r="G45" s="1"/>
  <c r="G54" l="1"/>
  <c r="G53" s="1"/>
  <c r="G44" s="1"/>
  <c r="G301"/>
  <c r="G300" s="1"/>
  <c r="G272"/>
  <c r="G384"/>
  <c r="G152"/>
  <c r="G399"/>
  <c r="G223"/>
  <c r="G283" l="1"/>
  <c r="G151"/>
  <c r="G229"/>
  <c r="G228" s="1"/>
  <c r="G221" s="1"/>
  <c r="G104"/>
  <c r="G101" l="1"/>
  <c r="G100" s="1"/>
  <c r="G80" l="1"/>
  <c r="G460" s="1"/>
  <c r="G470" s="1"/>
  <c r="G464" l="1"/>
</calcChain>
</file>

<file path=xl/sharedStrings.xml><?xml version="1.0" encoding="utf-8"?>
<sst xmlns="http://schemas.openxmlformats.org/spreadsheetml/2006/main" count="2263" uniqueCount="524">
  <si>
    <t>Подпрограмма «Повышение эффективности управления муниципальными финансами»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</si>
  <si>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</si>
  <si>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</si>
  <si>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</si>
  <si>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</si>
  <si>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</si>
  <si>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</si>
  <si>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</si>
  <si>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</si>
  <si>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</si>
  <si>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</si>
  <si>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</si>
  <si>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</si>
  <si>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</si>
  <si>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</si>
  <si>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</si>
  <si>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</si>
  <si>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</si>
  <si>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</si>
  <si>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</si>
  <si>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04102 82100</t>
  </si>
  <si>
    <t>04102 00000</t>
  </si>
  <si>
    <t>06000 00000</t>
  </si>
  <si>
    <t>13001 82900</t>
  </si>
  <si>
    <t>976</t>
  </si>
  <si>
    <t>975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</si>
  <si>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</si>
  <si>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</si>
  <si>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</si>
  <si>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</si>
  <si>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</si>
  <si>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</si>
  <si>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</si>
  <si>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</si>
  <si>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</si>
  <si>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</si>
  <si>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</si>
  <si>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</si>
  <si>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</si>
  <si>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</si>
  <si>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</si>
  <si>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</si>
  <si>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</si>
  <si>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</si>
  <si>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</si>
  <si>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</si>
  <si>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</si>
  <si>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</si>
  <si>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</si>
  <si>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</si>
  <si>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</si>
  <si>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</si>
  <si>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</si>
  <si>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</si>
  <si>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</si>
  <si>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</si>
  <si>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</si>
  <si>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</si>
  <si>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540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</si>
  <si>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</si>
  <si>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</si>
  <si>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</si>
  <si>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</si>
  <si>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</si>
  <si>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</si>
  <si>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</si>
  <si>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</si>
  <si>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Субсидии автономным учреждениям на иные цели</t>
  </si>
  <si>
    <t>622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</si>
  <si>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</si>
  <si>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</si>
  <si>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</si>
  <si>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</si>
  <si>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</si>
  <si>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(тыс. рублей)</t>
  </si>
  <si>
    <t>969</t>
  </si>
  <si>
    <t>973</t>
  </si>
  <si>
    <t>968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</si>
  <si>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</si>
  <si>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</si>
  <si>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</si>
  <si>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</si>
  <si>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</si>
  <si>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</si>
  <si>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</si>
  <si>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</si>
  <si>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</si>
  <si>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</si>
  <si>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</si>
  <si>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</si>
  <si>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</si>
  <si>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</si>
  <si>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</si>
  <si>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</si>
  <si>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</si>
  <si>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</si>
  <si>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</si>
  <si>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</si>
  <si>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</si>
  <si>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</si>
  <si>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>04000 00000</t>
  </si>
  <si>
    <t>04100 00000</t>
  </si>
  <si>
    <t>05000 00000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</si>
  <si>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</si>
  <si>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</si>
  <si>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</si>
  <si>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</si>
  <si>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</si>
  <si>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</si>
  <si>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</si>
  <si>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</si>
  <si>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</si>
  <si>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</si>
  <si>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</si>
  <si>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</si>
  <si>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</si>
  <si>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</si>
  <si>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</si>
  <si>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</si>
  <si>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</si>
  <si>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</si>
  <si>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</si>
  <si>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</si>
  <si>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</si>
  <si>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</si>
  <si>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</si>
  <si>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</si>
  <si>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</si>
  <si>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</si>
  <si>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</si>
  <si>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</si>
  <si>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</si>
  <si>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</si>
  <si>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</si>
  <si>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</si>
  <si>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</si>
  <si>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</si>
  <si>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</si>
  <si>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</si>
  <si>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</si>
  <si>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</si>
  <si>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</si>
  <si>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</si>
  <si>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</si>
  <si>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</si>
  <si>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</si>
  <si>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</si>
  <si>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</si>
  <si>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</si>
  <si>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</si>
  <si>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</si>
  <si>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</si>
  <si>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</si>
  <si>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</si>
  <si>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</si>
  <si>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</si>
  <si>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</si>
  <si>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</si>
  <si>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</si>
  <si>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</si>
  <si>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</si>
  <si>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</si>
  <si>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</si>
  <si>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</si>
  <si>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</si>
  <si>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</si>
  <si>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</si>
  <si>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</si>
  <si>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</si>
  <si>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</si>
  <si>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</si>
  <si>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</si>
  <si>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</si>
  <si>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</si>
  <si>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</si>
  <si>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</si>
  <si>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</si>
  <si>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</si>
  <si>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</si>
  <si>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</si>
  <si>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</si>
  <si>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</si>
  <si>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</si>
  <si>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</si>
  <si>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</si>
  <si>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</si>
  <si>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</si>
  <si>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</si>
  <si>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</si>
  <si>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05001 00000</t>
  </si>
  <si>
    <t>05001 82900</t>
  </si>
  <si>
    <t>01001 00000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</si>
  <si>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</si>
  <si>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L3040</t>
  </si>
  <si>
    <t>16000 00000</t>
  </si>
  <si>
    <t>Основное мероприятие "Благоустройство дворовых и общественных территорий "</t>
  </si>
  <si>
    <t>Расходы на обеспечение деятельности учреждения</t>
  </si>
  <si>
    <t>853</t>
  </si>
  <si>
    <t>Уплата иных платежей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</si>
  <si>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</si>
  <si>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</si>
  <si>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17000 00000</t>
  </si>
  <si>
    <t>160F2 00000</t>
  </si>
  <si>
    <t>Основное мероприятие "Улучшение качества питьевой воды"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</si>
  <si>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</si>
  <si>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</si>
  <si>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</si>
  <si>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</si>
  <si>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</si>
  <si>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</si>
  <si>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</si>
  <si>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</si>
  <si>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</si>
  <si>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</si>
  <si>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</si>
  <si>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</si>
  <si>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</si>
  <si>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</si>
  <si>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</si>
  <si>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</si>
  <si>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</si>
  <si>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</si>
  <si>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</si>
  <si>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</si>
  <si>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</si>
  <si>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</si>
  <si>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</si>
  <si>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</si>
  <si>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</si>
  <si>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</si>
  <si>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>160F2 55550</t>
  </si>
  <si>
    <t>Подпрограмма"Совершенствование межбюджетных отношений"</t>
  </si>
  <si>
    <t>Основное мероприятие "Поощрение муниципальным учреждениям по итогам выборов в Селенгинском районе"</t>
  </si>
  <si>
    <t>09200 00000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</si>
  <si>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</si>
  <si>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</si>
  <si>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</si>
  <si>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</si>
  <si>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</si>
  <si>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</si>
  <si>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</si>
  <si>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</si>
  <si>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 на проведение мероприятий в области физической культуры и спорт"</t>
  </si>
  <si>
    <t>0920100000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</si>
  <si>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</si>
  <si>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</si>
  <si>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</si>
  <si>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</si>
  <si>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10201 73040</t>
  </si>
  <si>
    <t>Реализация мероприятий регионального проекта "Социальная активность"</t>
  </si>
  <si>
    <t>09401 00000</t>
  </si>
  <si>
    <t>09401 83890</t>
  </si>
  <si>
    <t>247</t>
  </si>
  <si>
    <t>Закупка энергетических ресурсов</t>
  </si>
  <si>
    <t>04102 82150</t>
  </si>
  <si>
    <t>Субсидии автономным учреждениям на иные цели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</si>
  <si>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</si>
  <si>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</si>
  <si>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</si>
  <si>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</si>
  <si>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360</t>
  </si>
  <si>
    <t>Иные выплаты населению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</si>
  <si>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</si>
  <si>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</si>
  <si>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10101 74650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</si>
  <si>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</si>
  <si>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</si>
  <si>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22002 S5060</t>
  </si>
  <si>
    <t>На дорожную деятельность в отношении автомобильных дорог общего пользования местного значения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</si>
  <si>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</si>
  <si>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</si>
  <si>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</si>
  <si>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</si>
  <si>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Субсидии муниципальным учреждениям, реализующим программы спортивной подготовки</t>
  </si>
  <si>
    <t>Обеспечение комплексного развития сельских территорий</t>
  </si>
  <si>
    <t>122</t>
  </si>
  <si>
    <t>852</t>
  </si>
  <si>
    <t>Уплата прочих налогов, сборов</t>
  </si>
  <si>
    <t>9402 83170</t>
  </si>
  <si>
    <t>Иные выплаты персоналу государственных (муниципальных) органов, за исключением фонда оплаты труда</t>
  </si>
  <si>
    <t>414</t>
  </si>
  <si>
    <t>Бюджетные инвестиции в объекты капитального строительства государственной (муниципальной) собственности</t>
  </si>
  <si>
    <t>03001 82900</t>
  </si>
  <si>
    <t>Прочие мероприятия, связаные с выполнением обязательста ОМСУ</t>
  </si>
  <si>
    <t>03001 00000</t>
  </si>
  <si>
    <t>Основное мероприятие "Организация и проведение мероприятий в сфере туризма на муниципальном уровне"</t>
  </si>
  <si>
    <t>06030 00000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</si>
  <si>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</si>
  <si>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06035 00000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</si>
  <si>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</si>
  <si>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06036 L5760</t>
  </si>
  <si>
    <t>06036 00000</t>
  </si>
  <si>
    <t>Обеспечение комплексного развития сельских территорий (Капитальный ремонт сетей водоснабжения г.Гусиноозерск)</t>
  </si>
  <si>
    <t>851</t>
  </si>
  <si>
    <t>Уплата налога на имущество организаций и земельного налога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</si>
  <si>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</si>
  <si>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04304 S21Д0</t>
  </si>
  <si>
    <t>04304 00000</t>
  </si>
  <si>
    <t>Основное мероприятие "Содержание автомобильных дорог общего пользования местного значения"</t>
  </si>
  <si>
    <t>04300 00000</t>
  </si>
  <si>
    <t>04304 82200</t>
  </si>
  <si>
    <t>Приложение №9</t>
  </si>
  <si>
    <t>170F5 52430</t>
  </si>
  <si>
    <t>Cтроительство и реконструкция (модернизация) объектов питьевого водоснабжения</t>
  </si>
  <si>
    <t>25000 00000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</si>
  <si>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</si>
  <si>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</si>
  <si>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</si>
  <si>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</si>
  <si>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10201 S2К90</t>
  </si>
  <si>
    <t>10201 S2P40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</si>
  <si>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</si>
  <si>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</si>
  <si>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</si>
  <si>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</si>
  <si>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</si>
  <si>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19000 00000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</si>
  <si>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</si>
  <si>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21001 82900</t>
  </si>
  <si>
    <t>21001 00000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</si>
  <si>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</si>
  <si>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</si>
  <si>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24001 S2570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</si>
  <si>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</si>
  <si>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24001 00000</t>
  </si>
  <si>
    <t>24000 00000</t>
  </si>
  <si>
    <t>Основное мероприятие "Уничтожение очагов произрастания дикорастущей конопли"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</si>
  <si>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</si>
  <si>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</si>
  <si>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340</t>
  </si>
  <si>
    <t>Стипендии</t>
  </si>
  <si>
    <t>Муниципальная Программа «Развитие муниципальной службы в Селенгинском районе на 2020 - 2025 годы»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</si>
  <si>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</si>
  <si>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"Чистая вода на 2020-2025 годы"</t>
  </si>
  <si>
    <t>170F5 00000</t>
  </si>
  <si>
    <t>«Селенгинский район» на 2024 год</t>
  </si>
  <si>
    <t>плановый период 2025-2026 годов"</t>
  </si>
  <si>
    <t xml:space="preserve">Распределение бюджетных ассигнований по муниципальным программам на 2024 год </t>
  </si>
  <si>
    <t>Основное мероприятие "Проведение рейтинговой оценки показателей эффективности развития сельских поселений"</t>
  </si>
  <si>
    <t>Закупка товаров, работ и услуг для государственных (муниципальных) нужд</t>
  </si>
  <si>
    <t>01003 00000</t>
  </si>
  <si>
    <t>01003 82900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</si>
  <si>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</si>
  <si>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</si>
  <si>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</si>
  <si>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</si>
  <si>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</si>
  <si>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</si>
  <si>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</si>
  <si>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</si>
  <si>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Основное мероприятие "Развитие транспортной инфраструктуры"</t>
  </si>
  <si>
    <t>Развитие транспортной инфраструктуры на сельских территориях</t>
  </si>
  <si>
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</si>
  <si>
    <t>Прочая закупка товаров, работ и услуг для обеспечения государственных (муниципальных) нужд</t>
  </si>
  <si>
    <t>Основное мероприятие "Проведение республиканского фестиваля "День поля""</t>
  </si>
  <si>
    <t>06050 00000</t>
  </si>
  <si>
    <t>06060 00000</t>
  </si>
  <si>
    <t>06060 L5760</t>
  </si>
  <si>
    <t>06020 00000</t>
  </si>
  <si>
    <t>06070 00000</t>
  </si>
  <si>
    <t>06070 82900</t>
  </si>
  <si>
    <t>Субсидии бюджетным учреждениям на иные цели</t>
  </si>
  <si>
    <t>Исполнение расходных обязательств муниципальных районов (городских округов)</t>
  </si>
  <si>
    <t>08101 S2160</t>
  </si>
  <si>
    <t>08201 S2160</t>
  </si>
  <si>
    <t>Основное мероприятие «Обеспечение жильем молодых семей»</t>
  </si>
  <si>
    <t>Реализация мероприятий по обеспечению жильем молодых семей</t>
  </si>
  <si>
    <t>Субсидии гражданам на приобретение жилья</t>
  </si>
  <si>
    <t>09500 00000</t>
  </si>
  <si>
    <t>09501 00000</t>
  </si>
  <si>
    <t>09501 L4970</t>
  </si>
  <si>
    <t>322</t>
  </si>
  <si>
    <t>Софинансирование расходных обязательств муниципальных районов (городских округов)</t>
  </si>
  <si>
    <t>10101 S2160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</si>
  <si>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</si>
  <si>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102EB 51790</t>
  </si>
  <si>
    <t>10301 S2160</t>
  </si>
  <si>
    <t>10501 S2160</t>
  </si>
  <si>
    <t>10501  S2160</t>
  </si>
  <si>
    <t>Муниципальная Программа «Развитие физической культуры, спорта и молодежной политики в Селенгинском районе на  2020 – 2027 годы»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</si>
  <si>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</si>
  <si>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</si>
  <si>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</si>
  <si>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Муниципальная программа "Охрана окружающей среды в муниципальном образовании "Селенгинский район" на 2023-2027гг."</t>
  </si>
  <si>
    <t>от "27" декабря  2023  № 310</t>
  </si>
  <si>
    <t>01005 82900</t>
  </si>
  <si>
    <t>01006 82900</t>
  </si>
  <si>
    <t>01006 00000</t>
  </si>
  <si>
    <t>Основное мероприятие "Муниципальный форум "Малая Родина - сила России"</t>
  </si>
  <si>
    <t>970</t>
  </si>
  <si>
    <t>Иные межбюджетные трансферты на прочие мероприятия</t>
  </si>
  <si>
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</si>
  <si>
    <t>Благоустройство территорий, прилегающих к местам туристского показа в муниципальных образованиях в Республике Бурятия</t>
  </si>
  <si>
    <t>Прочая закупка товаров, работ и услуг</t>
  </si>
  <si>
    <t>Проведение комплексных кадастровых работ за счет республиканского бюджета</t>
  </si>
  <si>
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</si>
  <si>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04304743Д0</t>
  </si>
  <si>
    <t>977</t>
  </si>
  <si>
    <t>Субсидии гражданам на приобретение жилья</t>
  </si>
  <si>
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</si>
  <si>
    <t>Субсидии на государственную поддержку отрасли культуры(Федеральный проект "Сохранение культурного и исторического наследия")</t>
  </si>
  <si>
    <t>08101L5190</t>
  </si>
  <si>
    <t>08101S2140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</si>
  <si>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</si>
  <si>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08201L4670</t>
  </si>
  <si>
    <t>08201S2140</t>
  </si>
  <si>
    <t>Субсидии автономным учреждениям на финансовое обеспечение государственного (муниципального) задания на оказание государственных (муниципальных) услуг (выполнение работ)</t>
  </si>
  <si>
    <t>350</t>
  </si>
  <si>
    <t>Премии и гранты</t>
  </si>
  <si>
    <t>08402S2160</t>
  </si>
  <si>
    <t>084A255190</t>
  </si>
  <si>
    <t>Государственная поддержка отрасли культура</t>
  </si>
  <si>
    <t>112</t>
  </si>
  <si>
    <t>Иные выплаты персоналу учреждений, за исключением фонда оплаты труда</t>
  </si>
  <si>
    <t>Реализация программы комплексного развития молодежной политики в регионах Российской Федерации "Регион для молодых"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</si>
  <si>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</si>
  <si>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Финансовое обеспечение расходных обязательств, связанных с решением первоочередных вопросов местного значения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</si>
  <si>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</si>
  <si>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На модернизацию объектов водоснабжения</t>
  </si>
  <si>
    <t>Приобретение и установка источников наружного противопожарного водоснабжения</t>
  </si>
  <si>
    <t>19001 00000</t>
  </si>
  <si>
    <t xml:space="preserve">Основное мероприятие "Благоустройство территории во всех населенных пунктах МО СП </t>
  </si>
  <si>
    <t>18001 00000</t>
  </si>
  <si>
    <t>Основное мероприятие "Проведение ежегодного совещания по подведению итогов работы АПК за отчетный год"</t>
  </si>
  <si>
    <t>06010 00000</t>
  </si>
  <si>
    <t>06040 00000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</si>
  <si>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</si>
  <si>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к решению районного Совета депутатов МО "Селенгинский район"</t>
  </si>
  <si>
    <t>Расходы на подготовку проектов межевания земельных участков и проведение кадастровых работ</t>
  </si>
  <si>
    <t>04103 L5990</t>
  </si>
  <si>
    <t>06050 L3727</t>
  </si>
  <si>
    <t>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</si>
  <si>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093P5 50810</t>
  </si>
  <si>
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</si>
  <si>
    <t>093P5 52290</t>
  </si>
  <si>
    <t xml:space="preserve">Расходы на содержание автомобильных дорог общего пользования местного значения </t>
  </si>
  <si>
    <t>08301 S2160</t>
  </si>
  <si>
    <t>08301 S2140</t>
  </si>
  <si>
    <t>09301 S2160</t>
  </si>
  <si>
    <t>09301 S2140</t>
  </si>
  <si>
    <t>09601 S2140</t>
  </si>
  <si>
    <t>09601 L1160</t>
  </si>
  <si>
    <t>10101 74880</t>
  </si>
  <si>
    <t>10103 S2140</t>
  </si>
  <si>
    <t>Основное мероприятие "Капитальный ремонт учреждений дошкольного образования"</t>
  </si>
  <si>
    <t>10103 00000</t>
  </si>
  <si>
    <t>10201 74870</t>
  </si>
  <si>
    <t>10201 L3030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</si>
  <si>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</si>
  <si>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10203 S2140</t>
  </si>
  <si>
    <t>10203 00000</t>
  </si>
  <si>
    <t>Основное мероприятие "Капитальный ремонт учреждений общего образования"</t>
  </si>
  <si>
    <t>Премирование победителей и призеров республиканского конкурса "Лучшее территориальное общественное самоуправление"</t>
  </si>
  <si>
    <t>14001 74030</t>
  </si>
  <si>
    <t>17001 S2860</t>
  </si>
  <si>
    <t>17001 82900</t>
  </si>
  <si>
    <t>17001 00000</t>
  </si>
  <si>
    <t>18001 S4820</t>
  </si>
  <si>
    <t>Приложение № 7</t>
  </si>
  <si>
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</si>
  <si>
    <t>04102 S4760</t>
  </si>
  <si>
    <t>08402 S4760</t>
  </si>
  <si>
    <t>08201 S4760</t>
  </si>
  <si>
    <t>08101 S4760</t>
  </si>
  <si>
    <t>08301 S4760</t>
  </si>
  <si>
    <t>09301 S4760</t>
  </si>
  <si>
    <t>09401 S4760</t>
  </si>
  <si>
    <t>06080 00000</t>
  </si>
  <si>
    <t>06080 82900</t>
  </si>
  <si>
    <t>06040 L5760</t>
  </si>
  <si>
    <t>06035 L5760</t>
  </si>
  <si>
    <t>06050 L3728</t>
  </si>
  <si>
    <t>06020 L5760</t>
  </si>
  <si>
    <t>06010 82900</t>
  </si>
  <si>
    <t>04103 S5110</t>
  </si>
  <si>
    <t>03002 S2610</t>
  </si>
  <si>
    <t>03001 S2E80</t>
  </si>
  <si>
    <t>02201 63010</t>
  </si>
  <si>
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</si>
  <si>
    <t>160F2 54240</t>
  </si>
  <si>
    <t>19001 S2140</t>
  </si>
  <si>
    <t>04304 743Д0</t>
  </si>
  <si>
    <t>06090 00000</t>
  </si>
  <si>
    <t>06090 82900</t>
  </si>
  <si>
    <t>Основное мероприятие "Фестиваль фермерской продукции - Ферм-Фест 2024"</t>
  </si>
  <si>
    <t>Ежемесячное денежное вознаграждение воспитателей муниципальных дошкольных образовательных организаций, общеобразовательных организаций, образовательных организаций дополнительного образования, реализующих программу погружения в бурятскую языковую среду</t>
  </si>
  <si>
    <t>10201 L0500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</si>
  <si>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</si>
  <si>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160F2 5424F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</si>
  <si>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</si>
  <si>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09601 S4760</t>
  </si>
  <si>
    <t>10501 S4760</t>
  </si>
  <si>
    <t>02201 S4760</t>
  </si>
  <si>
    <t>Муниципальная программа  «Развитие туризма и благоустройство мест массового отдыха в Селенгинском районе на 2023-2027 годы»</t>
  </si>
  <si>
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</si>
  <si>
    <t>Подпрограмма «Повышение качества управления муниципальным имуществом и земельными участками в Селенгинском районе на 2024-2028 годы»</t>
  </si>
  <si>
    <t>Подпрограмма "Развитие дорожной сети в Селенгинском районе 2024-2028 гг"</t>
  </si>
  <si>
    <t>Муниципальная программа «Развитие малого и среднего предпринимательства в Селенгинском районе на 2023-2027 годы</t>
  </si>
  <si>
    <t>Муниципальная программа «Комплексное развитие сельских территорий в Селенгинском районе на 2024-2028 годы»</t>
  </si>
  <si>
    <t>Муниципальная Программа «Развитие культуры в Селенгинском районе на 2023 – 2027 годы»</t>
  </si>
  <si>
    <t>Подпрограмма «Развитие библиотечного дела на 2023-2027 годы»</t>
  </si>
  <si>
    <t>Подпрограмма «Организация досуга и народного творчества на 2023-2027 годы»</t>
  </si>
  <si>
    <t>Подпрограмма «Развитие художественно-эстетического образования и воспитания на 2023-2027 годы»</t>
  </si>
  <si>
    <t>Подпрограмма «Другие вопросы в области культуры на 2023-2027 годы»</t>
  </si>
  <si>
    <t>Подпрограмма «Развитие физической культуры и спорта на 2023-2027 годы»</t>
  </si>
  <si>
    <t>Подпрограмма «Содержание инструкторов по физической культуре и спорту на 2023-2027 годы»</t>
  </si>
  <si>
    <t>Подпрограмма «Развитие спорта высших достижений на 2023-2027 годы»</t>
  </si>
  <si>
    <t>Подпрограмма «Обеспечение жильем молодых семей на 2023-2027 годы»</t>
  </si>
  <si>
    <t xml:space="preserve">Подпрограмма «Развитие молодежной политики в Селенгинском районе на 2023-2027 годы»  </t>
  </si>
  <si>
    <t>Подпрограмма «Другие вопросы в области физической культуры и спорта на 2023-2027 годы»</t>
  </si>
  <si>
    <t>МП «Развитие образования в Селенгинском районе на 2024-2028 годы"</t>
  </si>
  <si>
    <t>Подпрограмма "Дошкольное образование в Селенгинском районе на 2024-2028 годы"</t>
  </si>
  <si>
    <t>Подпрограмма "Общее образование в Селенгинском районе на 2024-2028 годы"</t>
  </si>
  <si>
    <t>Подпрограмма "Детский отдых в Селенгинском районе на 2024-2028 годы"</t>
  </si>
  <si>
    <t>Подпрограмма "Дополнительное образование  в Селенгинском районе на 2024-2028 годы"</t>
  </si>
  <si>
    <t>Подпрограмма "Семья и дети на 2024-2028 годы"</t>
  </si>
  <si>
    <t>Подпрограмма "Другие вопросы в области образования в Селенгинском районе на 2024-2028 годы"</t>
  </si>
  <si>
    <t>Муниципальная программа «Старшее поколение на 2023-2027 годы"</t>
  </si>
  <si>
    <t>Муниципальная программа «Организация общественных работ на территории муниципального образования "Селенгинский район" на 2020-2025 годы"</t>
  </si>
  <si>
    <t>Муниципальная программа «Поддержка сельских и городских инициатив в Селенгинском районе на 2024-2028 годы»</t>
  </si>
  <si>
    <t>Муниципальная программа "Формирование комфортной городской среды на территории муниципального образования "Селенгинский район" на 2024-2028 годы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</si>
  <si>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</si>
  <si>
    <t>Муниципальная программа «Сохранение и развитие бурятского языка в Селенгинском районе на 2023-2027 годы"</t>
  </si>
  <si>
    <t>от "___" декабря 2024    № ___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</si>
</sst>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00"/>
    <numFmt numFmtId="165" formatCode="#,##0.00000"/>
    <numFmt numFmtId="166" formatCode="_-* #,##0.00000\ _₽_-;\-* #,##0.00000\ _₽_-;_-* &quot;-&quot;??\ _₽_-;_-@_-"/>
    <numFmt numFmtId="167" formatCode="_-* #,##0.00000\ _₽_-;\-* #,##0.00000\ _₽_-;_-* &quot;-&quot;?????\ _₽_-;_-@_-"/>
  </numFmts>
  <fonts count="24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sz val="10"/>
      <name val="Arial Cyr"/>
      <charset val="204"/>
    </font>
    <font>
      <b/>
      <i/>
      <sz val="10"/>
      <name val="Times New Roman CYR"/>
      <family val="1"/>
      <charset val="204"/>
    </font>
    <font>
      <sz val="10"/>
      <color indexed="8"/>
      <name val="Times New Roman"/>
      <family val="1"/>
    </font>
    <font>
      <sz val="10"/>
      <name val="Times New Roman"/>
      <family val="1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129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164" fontId="1" fillId="0" borderId="0" xfId="1" applyNumberFormat="1" applyFont="1" applyAlignment="1">
      <alignment wrapText="1"/>
    </xf>
    <xf numFmtId="0" fontId="2" fillId="4" borderId="0" xfId="0" applyFont="1" applyFill="1" applyAlignment="1">
      <alignment wrapText="1"/>
    </xf>
    <xf numFmtId="49" fontId="2" fillId="4" borderId="1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/>
    <xf numFmtId="164" fontId="6" fillId="6" borderId="1" xfId="0" applyNumberFormat="1" applyFont="1" applyFill="1" applyBorder="1" applyAlignment="1">
      <alignment horizontal="center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7" fillId="6" borderId="3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9" fillId="7" borderId="1" xfId="0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0" fontId="1" fillId="7" borderId="0" xfId="0" applyFont="1" applyFill="1" applyAlignment="1">
      <alignment wrapText="1"/>
    </xf>
    <xf numFmtId="49" fontId="7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wrapText="1"/>
    </xf>
    <xf numFmtId="0" fontId="19" fillId="0" borderId="0" xfId="0" applyFont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7" borderId="0" xfId="0" applyFont="1" applyFill="1" applyAlignment="1">
      <alignment wrapText="1"/>
    </xf>
    <xf numFmtId="0" fontId="6" fillId="0" borderId="1" xfId="0" applyFont="1" applyBorder="1"/>
    <xf numFmtId="0" fontId="4" fillId="0" borderId="1" xfId="0" applyFont="1" applyBorder="1" applyAlignment="1">
      <alignment horizontal="left" vertical="top" wrapText="1"/>
    </xf>
    <xf numFmtId="164" fontId="2" fillId="6" borderId="1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0" fontId="2" fillId="7" borderId="1" xfId="0" applyFont="1" applyFill="1" applyBorder="1" applyAlignment="1">
      <alignment wrapText="1"/>
    </xf>
    <xf numFmtId="0" fontId="11" fillId="7" borderId="0" xfId="0" applyFont="1" applyFill="1" applyAlignment="1">
      <alignment wrapText="1"/>
    </xf>
    <xf numFmtId="0" fontId="3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wrapText="1"/>
    </xf>
    <xf numFmtId="0" fontId="6" fillId="0" borderId="1" xfId="0" applyFont="1" applyBorder="1" applyAlignment="1">
      <alignment horizontal="center" wrapText="1"/>
    </xf>
    <xf numFmtId="0" fontId="4" fillId="6" borderId="1" xfId="0" applyFont="1" applyFill="1" applyBorder="1" applyAlignment="1">
      <alignment horizontal="left" wrapText="1"/>
    </xf>
    <xf numFmtId="165" fontId="4" fillId="6" borderId="1" xfId="0" applyNumberFormat="1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wrapText="1"/>
    </xf>
    <xf numFmtId="0" fontId="6" fillId="6" borderId="1" xfId="0" applyFont="1" applyFill="1" applyBorder="1" applyAlignment="1">
      <alignment horizontal="left" wrapText="1"/>
    </xf>
    <xf numFmtId="164" fontId="17" fillId="6" borderId="1" xfId="0" applyNumberFormat="1" applyFont="1" applyFill="1" applyBorder="1" applyAlignment="1">
      <alignment horizontal="center" vertical="center" wrapText="1"/>
    </xf>
    <xf numFmtId="164" fontId="17" fillId="6" borderId="3" xfId="0" applyNumberFormat="1" applyFont="1" applyFill="1" applyBorder="1" applyAlignment="1">
      <alignment horizontal="center" vertical="center" wrapText="1"/>
    </xf>
    <xf numFmtId="164" fontId="17" fillId="6" borderId="5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0" fontId="10" fillId="6" borderId="0" xfId="0" applyFont="1" applyFill="1" applyAlignment="1">
      <alignment wrapText="1"/>
    </xf>
    <xf numFmtId="0" fontId="1" fillId="6" borderId="0" xfId="0" applyFont="1" applyFill="1" applyAlignment="1">
      <alignment wrapText="1"/>
    </xf>
    <xf numFmtId="166" fontId="1" fillId="0" borderId="0" xfId="0" applyNumberFormat="1" applyFont="1" applyAlignment="1">
      <alignment wrapText="1"/>
    </xf>
    <xf numFmtId="167" fontId="1" fillId="0" borderId="0" xfId="0" applyNumberFormat="1" applyFont="1" applyAlignment="1">
      <alignment wrapText="1"/>
    </xf>
    <xf numFmtId="0" fontId="6" fillId="6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164" fontId="21" fillId="6" borderId="1" xfId="0" applyNumberFormat="1" applyFont="1" applyFill="1" applyBorder="1" applyAlignment="1">
      <alignment horizontal="center" vertical="center" wrapText="1"/>
    </xf>
    <xf numFmtId="164" fontId="6" fillId="6" borderId="3" xfId="0" applyNumberFormat="1" applyFont="1" applyFill="1" applyBorder="1" applyAlignment="1">
      <alignment horizontal="center" vertical="center" wrapText="1"/>
    </xf>
    <xf numFmtId="164" fontId="22" fillId="6" borderId="1" xfId="0" applyNumberFormat="1" applyFont="1" applyFill="1" applyBorder="1" applyAlignment="1">
      <alignment horizontal="center" vertical="center" wrapText="1"/>
    </xf>
    <xf numFmtId="164" fontId="23" fillId="6" borderId="1" xfId="0" applyNumberFormat="1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left" vertical="top" wrapText="1"/>
    </xf>
    <xf numFmtId="165" fontId="1" fillId="0" borderId="0" xfId="0" applyNumberFormat="1" applyFont="1" applyAlignment="1">
      <alignment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7">
    <cellStyle name="Обычный" xfId="0" builtinId="0"/>
    <cellStyle name="Финансовый" xfId="1" builtinId="3"/>
    <cellStyle name="Финансовый 2" xfId="2"/>
    <cellStyle name="Финансовый 2 2" xfId="6"/>
    <cellStyle name="Финансовый 2 3" xfId="4"/>
    <cellStyle name="Финансовый 3" xfId="5"/>
    <cellStyle name="Финансовый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29" Type="http://schemas.openxmlformats.org/officeDocument/2006/relationships/revisionLog" Target="revisionLog11.xml"/><Relationship Id="rId337" Type="http://schemas.openxmlformats.org/officeDocument/2006/relationships/revisionLog" Target="revisionLog9.xml"/><Relationship Id="rId332" Type="http://schemas.openxmlformats.org/officeDocument/2006/relationships/revisionLog" Target="revisionLog4.xml"/><Relationship Id="rId340" Type="http://schemas.openxmlformats.org/officeDocument/2006/relationships/revisionLog" Target="revisionLog12.xml"/><Relationship Id="rId345" Type="http://schemas.openxmlformats.org/officeDocument/2006/relationships/revisionLog" Target="revisionLog17.xml"/><Relationship Id="rId353" Type="http://schemas.openxmlformats.org/officeDocument/2006/relationships/revisionLog" Target="revisionLog25.xml"/><Relationship Id="rId358" Type="http://schemas.openxmlformats.org/officeDocument/2006/relationships/revisionLog" Target="revisionLog30.xml"/><Relationship Id="rId361" Type="http://schemas.openxmlformats.org/officeDocument/2006/relationships/revisionLog" Target="revisionLog33.xml"/><Relationship Id="rId366" Type="http://schemas.openxmlformats.org/officeDocument/2006/relationships/revisionLog" Target="revisionLog38.xml"/><Relationship Id="rId374" Type="http://schemas.openxmlformats.org/officeDocument/2006/relationships/revisionLog" Target="revisionLog46.xml"/><Relationship Id="rId379" Type="http://schemas.openxmlformats.org/officeDocument/2006/relationships/revisionLog" Target="revisionLog51.xml"/><Relationship Id="rId336" Type="http://schemas.openxmlformats.org/officeDocument/2006/relationships/revisionLog" Target="revisionLog8.xml"/><Relationship Id="rId344" Type="http://schemas.openxmlformats.org/officeDocument/2006/relationships/revisionLog" Target="revisionLog16.xml"/><Relationship Id="rId349" Type="http://schemas.openxmlformats.org/officeDocument/2006/relationships/revisionLog" Target="revisionLog21.xml"/><Relationship Id="rId357" Type="http://schemas.openxmlformats.org/officeDocument/2006/relationships/revisionLog" Target="revisionLog29.xml"/><Relationship Id="rId382" Type="http://schemas.openxmlformats.org/officeDocument/2006/relationships/revisionLog" Target="revisionLog1.xml"/><Relationship Id="rId331" Type="http://schemas.openxmlformats.org/officeDocument/2006/relationships/revisionLog" Target="revisionLog3.xml"/><Relationship Id="rId352" Type="http://schemas.openxmlformats.org/officeDocument/2006/relationships/revisionLog" Target="revisionLog24.xml"/><Relationship Id="rId360" Type="http://schemas.openxmlformats.org/officeDocument/2006/relationships/revisionLog" Target="revisionLog32.xml"/><Relationship Id="rId365" Type="http://schemas.openxmlformats.org/officeDocument/2006/relationships/revisionLog" Target="revisionLog37.xml"/><Relationship Id="rId373" Type="http://schemas.openxmlformats.org/officeDocument/2006/relationships/revisionLog" Target="revisionLog45.xml"/><Relationship Id="rId378" Type="http://schemas.openxmlformats.org/officeDocument/2006/relationships/revisionLog" Target="revisionLog50.xml"/><Relationship Id="rId381" Type="http://schemas.openxmlformats.org/officeDocument/2006/relationships/revisionLog" Target="revisionLog53.xml"/><Relationship Id="rId330" Type="http://schemas.openxmlformats.org/officeDocument/2006/relationships/revisionLog" Target="revisionLog2.xml"/><Relationship Id="rId335" Type="http://schemas.openxmlformats.org/officeDocument/2006/relationships/revisionLog" Target="revisionLog7.xml"/><Relationship Id="rId343" Type="http://schemas.openxmlformats.org/officeDocument/2006/relationships/revisionLog" Target="revisionLog15.xml"/><Relationship Id="rId348" Type="http://schemas.openxmlformats.org/officeDocument/2006/relationships/revisionLog" Target="revisionLog20.xml"/><Relationship Id="rId356" Type="http://schemas.openxmlformats.org/officeDocument/2006/relationships/revisionLog" Target="revisionLog28.xml"/><Relationship Id="rId364" Type="http://schemas.openxmlformats.org/officeDocument/2006/relationships/revisionLog" Target="revisionLog36.xml"/><Relationship Id="rId369" Type="http://schemas.openxmlformats.org/officeDocument/2006/relationships/revisionLog" Target="revisionLog41.xml"/><Relationship Id="rId377" Type="http://schemas.openxmlformats.org/officeDocument/2006/relationships/revisionLog" Target="revisionLog49.xml"/><Relationship Id="rId339" Type="http://schemas.openxmlformats.org/officeDocument/2006/relationships/revisionLog" Target="revisionLog111.xml"/><Relationship Id="rId347" Type="http://schemas.openxmlformats.org/officeDocument/2006/relationships/revisionLog" Target="revisionLog19.xml"/><Relationship Id="rId351" Type="http://schemas.openxmlformats.org/officeDocument/2006/relationships/revisionLog" Target="revisionLog23.xml"/><Relationship Id="rId372" Type="http://schemas.openxmlformats.org/officeDocument/2006/relationships/revisionLog" Target="revisionLog44.xml"/><Relationship Id="rId380" Type="http://schemas.openxmlformats.org/officeDocument/2006/relationships/revisionLog" Target="revisionLog52.xml"/><Relationship Id="rId334" Type="http://schemas.openxmlformats.org/officeDocument/2006/relationships/revisionLog" Target="revisionLog6.xml"/><Relationship Id="rId342" Type="http://schemas.openxmlformats.org/officeDocument/2006/relationships/revisionLog" Target="revisionLog14.xml"/><Relationship Id="rId350" Type="http://schemas.openxmlformats.org/officeDocument/2006/relationships/revisionLog" Target="revisionLog22.xml"/><Relationship Id="rId355" Type="http://schemas.openxmlformats.org/officeDocument/2006/relationships/revisionLog" Target="revisionLog27.xml"/><Relationship Id="rId363" Type="http://schemas.openxmlformats.org/officeDocument/2006/relationships/revisionLog" Target="revisionLog35.xml"/><Relationship Id="rId368" Type="http://schemas.openxmlformats.org/officeDocument/2006/relationships/revisionLog" Target="revisionLog40.xml"/><Relationship Id="rId371" Type="http://schemas.openxmlformats.org/officeDocument/2006/relationships/revisionLog" Target="revisionLog43.xml"/><Relationship Id="rId376" Type="http://schemas.openxmlformats.org/officeDocument/2006/relationships/revisionLog" Target="revisionLog48.xml"/><Relationship Id="rId333" Type="http://schemas.openxmlformats.org/officeDocument/2006/relationships/revisionLog" Target="revisionLog5.xml"/><Relationship Id="rId338" Type="http://schemas.openxmlformats.org/officeDocument/2006/relationships/revisionLog" Target="revisionLog10.xml"/><Relationship Id="rId346" Type="http://schemas.openxmlformats.org/officeDocument/2006/relationships/revisionLog" Target="revisionLog18.xml"/><Relationship Id="rId354" Type="http://schemas.openxmlformats.org/officeDocument/2006/relationships/revisionLog" Target="revisionLog26.xml"/><Relationship Id="rId359" Type="http://schemas.openxmlformats.org/officeDocument/2006/relationships/revisionLog" Target="revisionLog31.xml"/><Relationship Id="rId367" Type="http://schemas.openxmlformats.org/officeDocument/2006/relationships/revisionLog" Target="revisionLog39.xml"/><Relationship Id="rId341" Type="http://schemas.openxmlformats.org/officeDocument/2006/relationships/revisionLog" Target="revisionLog13.xml"/><Relationship Id="rId362" Type="http://schemas.openxmlformats.org/officeDocument/2006/relationships/revisionLog" Target="revisionLog34.xml"/><Relationship Id="rId370" Type="http://schemas.openxmlformats.org/officeDocument/2006/relationships/revisionLog" Target="revisionLog42.xml"/><Relationship Id="rId375" Type="http://schemas.openxmlformats.org/officeDocument/2006/relationships/revisionLog" Target="revisionLog47.xml"/></Relationships>
</file>

<file path=xl/revisions/revisionHeaders.xml><?xml version="1.0" encoding="utf-8"?>
<headers xmlns="http://schemas.openxmlformats.org/spreadsheetml/2006/main" xmlns:r="http://schemas.openxmlformats.org/officeDocument/2006/relationships" guid="{DA884A8E-6A57-45E5-A403-3025FDB764C6}" diskRevisions="1" revisionId="8118" version="78">
  <header guid="{7A54A6BB-DB4B-4C60-A990-031007D25009}" dateTime="2024-12-19T19:33:21" maxSheetId="2" userName="БутытоваСГ" r:id="rId329" minRId="7908" maxRId="7913">
    <sheetIdMap count="1">
      <sheetId val="1"/>
    </sheetIdMap>
  </header>
  <header guid="{5067050C-7399-46D0-BA08-C428B77EDC92}" dateTime="2024-12-19T19:36:23" maxSheetId="2" userName="БутытоваСГ" r:id="rId330" minRId="7914" maxRId="7924">
    <sheetIdMap count="1">
      <sheetId val="1"/>
    </sheetIdMap>
  </header>
  <header guid="{A766F02A-5DEE-4DFC-94D4-E89B9C29E878}" dateTime="2024-12-19T19:36:29" maxSheetId="2" userName="БутытоваСГ" r:id="rId331">
    <sheetIdMap count="1">
      <sheetId val="1"/>
    </sheetIdMap>
  </header>
  <header guid="{6A3816A4-AACE-469E-A6E2-F343E70D88DF}" dateTime="2024-12-19T19:38:11" maxSheetId="2" userName="БутытоваСГ" r:id="rId332" minRId="7925" maxRId="7926">
    <sheetIdMap count="1">
      <sheetId val="1"/>
    </sheetIdMap>
  </header>
  <header guid="{3CB56022-5970-487E-A1C2-B2D6FFFBDB88}" dateTime="2024-12-19T19:38:35" maxSheetId="2" userName="БутытоваСГ" r:id="rId333">
    <sheetIdMap count="1">
      <sheetId val="1"/>
    </sheetIdMap>
  </header>
  <header guid="{AF67F592-5909-48E2-99B5-9349613785F9}" dateTime="2024-12-19T19:38:49" maxSheetId="2" userName="БутытоваСГ" r:id="rId334">
    <sheetIdMap count="1">
      <sheetId val="1"/>
    </sheetIdMap>
  </header>
  <header guid="{E883F33C-A915-47C6-91C8-B611B951E21D}" dateTime="2024-12-19T19:47:47" maxSheetId="2" userName="БутытоваСГ" r:id="rId335" minRId="7927" maxRId="7964">
    <sheetIdMap count="1">
      <sheetId val="1"/>
    </sheetIdMap>
  </header>
  <header guid="{144B1AD5-612C-408D-8862-F12DCF229704}" dateTime="2024-12-19T19:49:30" maxSheetId="2" userName="БутытоваСГ" r:id="rId336" minRId="7965" maxRId="7966">
    <sheetIdMap count="1">
      <sheetId val="1"/>
    </sheetIdMap>
  </header>
  <header guid="{604409DE-616F-4992-B8F4-8164E95EFF3C}" dateTime="2024-12-19T19:49:43" maxSheetId="2" userName="БутытоваСГ" r:id="rId337">
    <sheetIdMap count="1">
      <sheetId val="1"/>
    </sheetIdMap>
  </header>
  <header guid="{6799CED9-9EE3-4F33-83BE-133A9CE3D6C1}" dateTime="2024-12-19T19:51:24" maxSheetId="2" userName="БутытоваСГ" r:id="rId338" minRId="7967" maxRId="7975">
    <sheetIdMap count="1">
      <sheetId val="1"/>
    </sheetIdMap>
  </header>
  <header guid="{14722841-48D9-4FB0-BEA0-E12361984E44}" dateTime="2024-12-19T19:54:09" maxSheetId="2" userName="БутытоваСГ" r:id="rId339" minRId="7976" maxRId="7977">
    <sheetIdMap count="1">
      <sheetId val="1"/>
    </sheetIdMap>
  </header>
  <header guid="{5BAA0B2C-3F31-4F8F-BCFB-B4A3E3F76B51}" dateTime="2024-12-19T20:36:47" maxSheetId="2" userName="Пользователь" r:id="rId340" minRId="7980" maxRId="8006">
    <sheetIdMap count="1">
      <sheetId val="1"/>
    </sheetIdMap>
  </header>
  <header guid="{9B9618BB-049D-41F1-99B3-F54C51E640E7}" dateTime="2024-12-19T20:44:52" maxSheetId="2" userName="Пользователь" r:id="rId341" minRId="8007" maxRId="8008">
    <sheetIdMap count="1">
      <sheetId val="1"/>
    </sheetIdMap>
  </header>
  <header guid="{55F31899-6F3F-4D8A-B2F1-1816680DBF9E}" dateTime="2024-12-27T14:37:31" maxSheetId="2" userName="Пользователь" r:id="rId342" minRId="8009" maxRId="8010">
    <sheetIdMap count="1">
      <sheetId val="1"/>
    </sheetIdMap>
  </header>
  <header guid="{0FAD4F63-6C57-4C87-A397-274A2D258130}" dateTime="2024-12-27T14:38:45" maxSheetId="2" userName="Пользователь" r:id="rId343" minRId="8013">
    <sheetIdMap count="1">
      <sheetId val="1"/>
    </sheetIdMap>
  </header>
  <header guid="{701E86E7-6F72-4697-BDB8-DD9EB2DF8B1C}" dateTime="2024-12-27T14:39:31" maxSheetId="2" userName="Пользователь" r:id="rId344" minRId="8014">
    <sheetIdMap count="1">
      <sheetId val="1"/>
    </sheetIdMap>
  </header>
  <header guid="{76560F60-64C4-4CAA-9375-7B4018352244}" dateTime="2024-12-27T14:40:45" maxSheetId="2" userName="Пользователь" r:id="rId345" minRId="8015">
    <sheetIdMap count="1">
      <sheetId val="1"/>
    </sheetIdMap>
  </header>
  <header guid="{A1B83AFE-7388-48D5-B8E0-97D3AC6A1AB5}" dateTime="2024-12-27T14:43:43" maxSheetId="2" userName="Пользователь" r:id="rId346" minRId="8016">
    <sheetIdMap count="1">
      <sheetId val="1"/>
    </sheetIdMap>
  </header>
  <header guid="{D544A0C3-12A1-4C93-9476-93FD520D2AFE}" dateTime="2024-12-27T14:45:04" maxSheetId="2" userName="Пользователь" r:id="rId347" minRId="8017">
    <sheetIdMap count="1">
      <sheetId val="1"/>
    </sheetIdMap>
  </header>
  <header guid="{701D8BD9-A306-4FA0-89E6-E2CBE9C6D20C}" dateTime="2024-12-27T15:19:57" maxSheetId="2" userName="Пользователь" r:id="rId348" minRId="8018" maxRId="8029">
    <sheetIdMap count="1">
      <sheetId val="1"/>
    </sheetIdMap>
  </header>
  <header guid="{EF1EB6DF-F959-4002-AC0F-2B1201FE444C}" dateTime="2024-12-27T15:22:06" maxSheetId="2" userName="Пользователь" r:id="rId349" minRId="8030">
    <sheetIdMap count="1">
      <sheetId val="1"/>
    </sheetIdMap>
  </header>
  <header guid="{A469D9D0-1DA7-4D00-83A9-CD16B953F0C9}" dateTime="2024-12-27T15:23:05" maxSheetId="2" userName="Пользователь" r:id="rId350" minRId="8031">
    <sheetIdMap count="1">
      <sheetId val="1"/>
    </sheetIdMap>
  </header>
  <header guid="{5FD132CF-35C9-4CEF-B75A-58E843B8522E}" dateTime="2024-12-27T15:24:32" maxSheetId="2" userName="Пользователь" r:id="rId351" minRId="8032">
    <sheetIdMap count="1">
      <sheetId val="1"/>
    </sheetIdMap>
  </header>
  <header guid="{14301D57-A642-4AC8-A998-DCE63313B6C8}" dateTime="2024-12-27T15:25:57" maxSheetId="2" userName="Пользователь" r:id="rId352" minRId="8033">
    <sheetIdMap count="1">
      <sheetId val="1"/>
    </sheetIdMap>
  </header>
  <header guid="{E6D015C4-4D29-489C-AF77-0C3CBD92C84F}" dateTime="2024-12-27T15:27:52" maxSheetId="2" userName="Пользователь" r:id="rId353" minRId="8034" maxRId="8035">
    <sheetIdMap count="1">
      <sheetId val="1"/>
    </sheetIdMap>
  </header>
  <header guid="{2BCA61D9-9CC4-4CA0-94A8-17FD9B6F73BD}" dateTime="2024-12-27T15:28:34" maxSheetId="2" userName="Пользователь" r:id="rId354" minRId="8036">
    <sheetIdMap count="1">
      <sheetId val="1"/>
    </sheetIdMap>
  </header>
  <header guid="{3E62C704-7CF1-4A9C-A8F6-0E9AC0C0BE4B}" dateTime="2024-12-27T15:28:55" maxSheetId="2" userName="Пользователь" r:id="rId355" minRId="8037">
    <sheetIdMap count="1">
      <sheetId val="1"/>
    </sheetIdMap>
  </header>
  <header guid="{6F03CA00-866E-4165-A4C0-05CA94674613}" dateTime="2024-12-27T15:32:42" maxSheetId="2" userName="Пользователь" r:id="rId356" minRId="8038" maxRId="8040">
    <sheetIdMap count="1">
      <sheetId val="1"/>
    </sheetIdMap>
  </header>
  <header guid="{6F9AE70D-5FA4-479A-903B-35BEC30CD557}" dateTime="2024-12-27T15:33:37" maxSheetId="2" userName="Пользователь" r:id="rId357" minRId="8041">
    <sheetIdMap count="1">
      <sheetId val="1"/>
    </sheetIdMap>
  </header>
  <header guid="{CFDBDEE7-8518-4880-A692-FDF93785A4FD}" dateTime="2024-12-27T15:34:51" maxSheetId="2" userName="Пользователь" r:id="rId358" minRId="8042">
    <sheetIdMap count="1">
      <sheetId val="1"/>
    </sheetIdMap>
  </header>
  <header guid="{EF4D6C0E-A225-4C53-818F-33611B320779}" dateTime="2024-12-27T15:35:15" maxSheetId="2" userName="Пользователь" r:id="rId359" minRId="8043">
    <sheetIdMap count="1">
      <sheetId val="1"/>
    </sheetIdMap>
  </header>
  <header guid="{5BB1D0B8-9542-4A04-95E8-F125B01A56E1}" dateTime="2024-12-27T15:37:18" maxSheetId="2" userName="Пользователь" r:id="rId360" minRId="8044">
    <sheetIdMap count="1">
      <sheetId val="1"/>
    </sheetIdMap>
  </header>
  <header guid="{4F4CCA3A-8B5A-46C6-9C53-5F5502E2CAAE}" dateTime="2024-12-27T15:37:41" maxSheetId="2" userName="Пользователь" r:id="rId361" minRId="8045">
    <sheetIdMap count="1">
      <sheetId val="1"/>
    </sheetIdMap>
  </header>
  <header guid="{32E99527-D379-429F-A424-8CAA5CD2C30F}" dateTime="2024-12-27T15:46:26" maxSheetId="2" userName="Пользователь" r:id="rId362" minRId="8046" maxRId="8047">
    <sheetIdMap count="1">
      <sheetId val="1"/>
    </sheetIdMap>
  </header>
  <header guid="{E4E1B358-F136-4883-AAAF-EA79860E6886}" dateTime="2024-12-27T15:49:16" maxSheetId="2" userName="Пользователь" r:id="rId363" minRId="8048" maxRId="8050">
    <sheetIdMap count="1">
      <sheetId val="1"/>
    </sheetIdMap>
  </header>
  <header guid="{01790BDC-6874-4A3A-8385-93FECCCBFFE3}" dateTime="2024-12-27T15:54:12" maxSheetId="2" userName="Пользователь" r:id="rId364" minRId="8051" maxRId="8052">
    <sheetIdMap count="1">
      <sheetId val="1"/>
    </sheetIdMap>
  </header>
  <header guid="{3075A392-E9BF-4D1A-B7E3-A7AE82036067}" dateTime="2024-12-27T15:56:19" maxSheetId="2" userName="Пользователь" r:id="rId365" minRId="8053">
    <sheetIdMap count="1">
      <sheetId val="1"/>
    </sheetIdMap>
  </header>
  <header guid="{F13791BA-6C30-47C5-B324-05417807F849}" dateTime="2024-12-27T15:57:20" maxSheetId="2" userName="Пользователь" r:id="rId366" minRId="8054">
    <sheetIdMap count="1">
      <sheetId val="1"/>
    </sheetIdMap>
  </header>
  <header guid="{AC59AB7B-F78C-4826-823D-C9ECB3629CA5}" dateTime="2024-12-28T09:13:07" maxSheetId="2" userName="Пользователь" r:id="rId367" minRId="8055" maxRId="8056">
    <sheetIdMap count="1">
      <sheetId val="1"/>
    </sheetIdMap>
  </header>
  <header guid="{5CCD9429-B7ED-4F64-9ED3-CA5A3EC7B9F9}" dateTime="2024-12-28T09:16:32" maxSheetId="2" userName="Пользователь" r:id="rId368" minRId="8057">
    <sheetIdMap count="1">
      <sheetId val="1"/>
    </sheetIdMap>
  </header>
  <header guid="{52FDD77E-0A56-490D-B77F-7B337341841C}" dateTime="2024-12-28T10:55:39" maxSheetId="2" userName="Пользователь" r:id="rId369" minRId="8058" maxRId="8064">
    <sheetIdMap count="1">
      <sheetId val="1"/>
    </sheetIdMap>
  </header>
  <header guid="{3122766C-85A9-4B86-B91C-8C9F69152F68}" dateTime="2024-12-28T11:06:17" maxSheetId="2" userName="Пользователь" r:id="rId370" minRId="8065" maxRId="8066">
    <sheetIdMap count="1">
      <sheetId val="1"/>
    </sheetIdMap>
  </header>
  <header guid="{C15BB941-E10B-4EB4-BA46-08CDC765EF1E}" dateTime="2024-12-28T11:08:15" maxSheetId="2" userName="Пользователь" r:id="rId371" minRId="8067" maxRId="8068">
    <sheetIdMap count="1">
      <sheetId val="1"/>
    </sheetIdMap>
  </header>
  <header guid="{2BFC6AA3-6ADB-4BE1-9E8E-022CB654D43D}" dateTime="2024-12-28T13:30:20" maxSheetId="2" userName="Пользователь" r:id="rId372" minRId="8069" maxRId="8071">
    <sheetIdMap count="1">
      <sheetId val="1"/>
    </sheetIdMap>
  </header>
  <header guid="{4457BF51-AC31-4691-A804-A81DACF58F1C}" dateTime="2024-12-28T13:31:38" maxSheetId="2" userName="Пользователь" r:id="rId373" minRId="8072">
    <sheetIdMap count="1">
      <sheetId val="1"/>
    </sheetIdMap>
  </header>
  <header guid="{44CDA49A-B6AE-4B72-BC74-6DB50ACFE914}" dateTime="2024-12-28T13:44:24" maxSheetId="2" userName="Пользователь" r:id="rId374" minRId="8073" maxRId="8081">
    <sheetIdMap count="1">
      <sheetId val="1"/>
    </sheetIdMap>
  </header>
  <header guid="{02BF2A26-B372-4E72-864E-F592C0EE6980}" dateTime="2024-12-28T13:45:40" maxSheetId="2" userName="Пользователь" r:id="rId375" minRId="8082">
    <sheetIdMap count="1">
      <sheetId val="1"/>
    </sheetIdMap>
  </header>
  <header guid="{963C24A5-A610-417E-8DD2-D282984B46F8}" dateTime="2024-12-28T14:00:53" maxSheetId="2" userName="Пользователь" r:id="rId376" minRId="8083" maxRId="8087">
    <sheetIdMap count="1">
      <sheetId val="1"/>
    </sheetIdMap>
  </header>
  <header guid="{2CFBCF75-574A-4089-B1D1-EC47CFDBC1FD}" dateTime="2024-12-28T14:51:19" maxSheetId="2" userName="Пользователь" r:id="rId377" minRId="8088">
    <sheetIdMap count="1">
      <sheetId val="1"/>
    </sheetIdMap>
  </header>
  <header guid="{AF222385-2235-44E2-B12C-101708324BA5}" dateTime="2024-12-28T15:18:26" maxSheetId="2" userName="БутытоваСГ" r:id="rId378" minRId="8089" maxRId="8098">
    <sheetIdMap count="1">
      <sheetId val="1"/>
    </sheetIdMap>
  </header>
  <header guid="{0A279914-EDFB-4187-906E-9D7439E31361}" dateTime="2025-01-10T11:43:57" maxSheetId="2" userName="Пользователь" r:id="rId379" minRId="8099" maxRId="8102">
    <sheetIdMap count="1">
      <sheetId val="1"/>
    </sheetIdMap>
  </header>
  <header guid="{B0AE3C40-F747-4053-BA7F-F6092596402F}" dateTime="2025-01-10T13:34:36" maxSheetId="2" userName="Пользователь" r:id="rId380" minRId="8103" maxRId="8114">
    <sheetIdMap count="1">
      <sheetId val="1"/>
    </sheetIdMap>
  </header>
  <header guid="{4AC73659-C977-47F6-B941-069FF587722A}" dateTime="2025-01-10T13:55:46" maxSheetId="2" userName="Пользователь" r:id="rId381" minRId="8115" maxRId="8117">
    <sheetIdMap count="1">
      <sheetId val="1"/>
    </sheetIdMap>
  </header>
  <header guid="{DA884A8E-6A57-45E5-A403-3025FDB764C6}" dateTime="2025-01-10T14:09:19" maxSheetId="2" userName="Ольга Владимировна" r:id="rId382" minRId="8118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8118" sId="1" odxf="1">
    <oc r="G3" t="inlineStr">
      <is>
        <t>от "15" ноября 2024    № 5</t>
      </is>
    </oc>
    <nc r="G3" t="inlineStr">
      <is>
        <t>от "___" декабря 2024    № ___</t>
      </is>
    </nc>
    <odxf/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967" sId="1" ref="A432:XFD432" action="insertRow"/>
  <rcc rId="7968" sId="1">
    <nc r="B432" t="inlineStr">
      <is>
        <t>18001 S4820</t>
      </is>
    </nc>
  </rcc>
  <rcc rId="7969" sId="1">
    <nc r="D432" t="inlineStr">
      <is>
        <t>968</t>
      </is>
    </nc>
  </rcc>
  <rcc rId="7970" sId="1">
    <nc r="E432" t="inlineStr">
      <is>
        <t>03</t>
      </is>
    </nc>
  </rcc>
  <rcc rId="7971" sId="1">
    <nc r="F432" t="inlineStr">
      <is>
        <t>10</t>
      </is>
    </nc>
  </rcc>
  <rcc rId="7972" sId="1">
    <nc r="C432" t="inlineStr">
      <is>
        <t>622</t>
      </is>
    </nc>
  </rcc>
  <rcc rId="7973" sId="1" numFmtId="4">
    <nc r="G432">
      <v>10230.000029999999</v>
    </nc>
  </rcc>
  <rcc rId="7974" sId="1">
    <oc r="G430">
      <f>G431</f>
    </oc>
    <nc r="G430">
      <f>SUM(G431:G432)</f>
    </nc>
  </rcc>
  <rcc rId="7975" sId="1" odxf="1" dxf="1">
    <nc r="A432" t="inlineStr">
      <is>
        <t>Субсидии автономным учреждениям на иные цели</t>
      </is>
    </nc>
    <ndxf>
      <border outline="0">
        <left style="medium">
          <color indexed="64"/>
        </left>
      </border>
    </ndxf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5:G37">
    <dxf>
      <fill>
        <patternFill>
          <bgColor theme="0"/>
        </patternFill>
      </fill>
    </dxf>
  </rfmt>
  <rfmt sheetId="1" sqref="G39:G43">
    <dxf>
      <fill>
        <patternFill>
          <bgColor theme="0"/>
        </patternFill>
      </fill>
    </dxf>
  </rfmt>
  <rcc rId="7908" sId="1" numFmtId="4">
    <oc r="G48">
      <v>7243.0509400000001</v>
    </oc>
    <nc r="G48">
      <v>7880.7805799999996</v>
    </nc>
  </rcc>
  <rcc rId="7909" sId="1" numFmtId="4">
    <oc r="G49">
      <v>73.200800000000001</v>
    </oc>
    <nc r="G49">
      <v>61.98</v>
    </nc>
  </rcc>
  <rcc rId="7910" sId="1" numFmtId="4">
    <oc r="G50">
      <v>2191.9650799999999</v>
    </oc>
    <nc r="G50">
      <v>2313.9518899999998</v>
    </nc>
  </rcc>
  <rcc rId="7911" sId="1" numFmtId="4">
    <oc r="G51">
      <v>1080.1880000000001</v>
    </oc>
    <nc r="G51">
      <v>1054.7339999999999</v>
    </nc>
  </rcc>
  <rcc rId="7912" sId="1" numFmtId="4">
    <oc r="G52">
      <v>330.19369999999998</v>
    </oc>
    <nc r="G52">
      <v>256.52017999999998</v>
    </nc>
  </rcc>
  <rfmt sheetId="1" sqref="G51:G66">
    <dxf>
      <fill>
        <patternFill>
          <bgColor theme="0"/>
        </patternFill>
      </fill>
    </dxf>
  </rfmt>
  <rcc rId="7913" sId="1" numFmtId="4">
    <oc r="G58">
      <v>40154.13121</v>
    </oc>
    <nc r="G58">
      <v>40954.13121</v>
    </nc>
  </rcc>
</revisions>
</file>

<file path=xl/revisions/revisionLog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76" sId="1" numFmtId="4">
    <oc r="G461">
      <v>2348886.27501</v>
    </oc>
    <nc r="G461">
      <f>2174165.26619</f>
    </nc>
  </rcc>
  <rcc rId="7977" sId="1" odxf="1" dxf="1">
    <nc r="I459">
      <f>G459-G220-G150</f>
    </nc>
    <odxf>
      <numFmt numFmtId="0" formatCode="General"/>
    </odxf>
    <ndxf>
      <numFmt numFmtId="166" formatCode="#,##0.00000"/>
    </ndxf>
  </rcc>
  <rcv guid="{743585E7-BFE8-4F81-8E4B-2ED0887902FB}" action="delete"/>
  <rdn rId="0" localSheetId="1" customView="1" name="Z_743585E7_BFE8_4F81_8E4B_2ED0887902FB_.wvu.PrintArea" hidden="1" oldHidden="1">
    <formula>Муниц.программы!$A$1:$G$459</formula>
    <oldFormula>Муниц.программы!$A$1:$G$459</oldFormula>
  </rdn>
  <rdn rId="0" localSheetId="1" customView="1" name="Z_743585E7_BFE8_4F81_8E4B_2ED0887902FB_.wvu.FilterData" hidden="1" oldHidden="1">
    <formula>Муниц.программы!$A$18:$G$484</formula>
    <oldFormula>Муниц.программы!$A$18:$G$484</oldFormula>
  </rdn>
  <rcv guid="{743585E7-BFE8-4F81-8E4B-2ED0887902FB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80" sId="1" numFmtId="4">
    <oc r="G154">
      <v>4615.3109999999997</v>
    </oc>
    <nc r="G154">
      <v>4906.6208299999998</v>
    </nc>
  </rcc>
  <rcc rId="7981" sId="1" numFmtId="4">
    <oc r="G165">
      <v>1900</v>
    </oc>
    <nc r="G165">
      <v>1933.29917</v>
    </nc>
  </rcc>
  <rcc rId="7982" sId="1" numFmtId="4">
    <oc r="G169">
      <v>7529.15</v>
    </oc>
    <nc r="G169">
      <v>7838.99</v>
    </nc>
  </rcc>
  <rcc rId="7983" sId="1" numFmtId="4">
    <oc r="G180">
      <v>2900</v>
    </oc>
    <nc r="G180">
      <v>2940.4</v>
    </nc>
  </rcc>
  <rcc rId="7984" sId="1" numFmtId="4">
    <oc r="G184">
      <v>9334.1760900000008</v>
    </oc>
    <nc r="G184">
      <v>10501.420690000001</v>
    </nc>
  </rcc>
  <rcc rId="7985" sId="1" numFmtId="4">
    <oc r="G201">
      <v>725</v>
    </oc>
    <nc r="G201">
      <v>645.14643000000001</v>
    </nc>
  </rcc>
  <rcc rId="7986" sId="1" numFmtId="4">
    <oc r="G202">
      <v>210.81899999999999</v>
    </oc>
    <nc r="G202">
      <v>189.43020999999999</v>
    </nc>
  </rcc>
  <rcc rId="7987" sId="1" numFmtId="4">
    <oc r="G205">
      <v>126.21299999999999</v>
    </oc>
    <nc r="G205">
      <v>147.71299999999999</v>
    </nc>
  </rcc>
  <rcc rId="7988" sId="1" numFmtId="4">
    <oc r="G206">
      <v>1973.94886</v>
    </oc>
    <nc r="G206">
      <v>2075.1912200000002</v>
    </nc>
  </rcc>
  <rcc rId="7989" sId="1" numFmtId="4">
    <oc r="G207">
      <v>205.98699999999999</v>
    </oc>
    <nc r="G207">
      <v>173.97612000000001</v>
    </nc>
  </rcc>
  <rcc rId="7990" sId="1" numFmtId="4">
    <oc r="G208">
      <v>565.76459999999997</v>
    </oc>
    <nc r="G208">
      <v>576.27548000000002</v>
    </nc>
  </rcc>
  <rcc rId="7991" sId="1" numFmtId="4">
    <oc r="G214">
      <v>4231.3110200000001</v>
    </oc>
    <nc r="G214">
      <v>4065.4090700000002</v>
    </nc>
  </rcc>
  <rcc rId="7992" sId="1" numFmtId="4">
    <oc r="G215">
      <v>984.14685999999995</v>
    </oc>
    <nc r="G215">
      <v>1150.04881</v>
    </nc>
  </rcc>
  <rcc rId="7993" sId="1" numFmtId="4">
    <oc r="G225">
      <v>1726.39141</v>
    </oc>
    <nc r="G225">
      <v>726.39140999999995</v>
    </nc>
  </rcc>
  <rcc rId="7994" sId="1" numFmtId="4">
    <oc r="G226">
      <v>674.26</v>
    </oc>
    <nc r="G226">
      <v>774.26</v>
    </nc>
  </rcc>
  <rcc rId="7995" sId="1" numFmtId="4">
    <oc r="G230">
      <v>3113.1208900000001</v>
    </oc>
    <nc r="G230">
      <v>3132.02889</v>
    </nc>
  </rcc>
  <rcc rId="7996" sId="1" numFmtId="4">
    <oc r="G231">
      <v>940.17911000000004</v>
    </oc>
    <nc r="G231">
      <v>960.20560999999998</v>
    </nc>
  </rcc>
  <rcc rId="7997" sId="1" numFmtId="4">
    <oc r="G235">
      <v>20968.354179999998</v>
    </oc>
    <nc r="G235">
      <v>21404.519319999999</v>
    </nc>
  </rcc>
  <rcc rId="7998" sId="1" numFmtId="4">
    <oc r="G244">
      <v>13370.8</v>
    </oc>
    <nc r="G244">
      <v>13308.25231</v>
    </nc>
  </rcc>
  <rcc rId="7999" sId="1" numFmtId="4">
    <oc r="G255">
      <v>2071.1</v>
    </oc>
    <nc r="G255">
      <v>1967.6381200000001</v>
    </nc>
  </rcc>
  <rcc rId="8000" sId="1" numFmtId="4">
    <oc r="G256">
      <v>638.36677999999995</v>
    </oc>
    <nc r="G256">
      <v>632.33857</v>
    </nc>
  </rcc>
  <rcc rId="8001" sId="1" numFmtId="4">
    <oc r="G257">
      <v>129</v>
    </oc>
    <nc r="G257">
      <v>89.263999999999996</v>
    </nc>
  </rcc>
  <rcc rId="8002" sId="1" numFmtId="4">
    <oc r="G258">
      <v>416.37702000000002</v>
    </oc>
    <nc r="G258">
      <v>427.62</v>
    </nc>
  </rcc>
  <rcc rId="8003" sId="1" numFmtId="4">
    <oc r="G259">
      <v>4</v>
    </oc>
    <nc r="G259">
      <v>3.2831800000000002</v>
    </nc>
  </rcc>
  <rcc rId="8004" sId="1" numFmtId="4">
    <oc r="G263">
      <v>1486</v>
    </oc>
    <nc r="G263">
      <v>1477.4409900000001</v>
    </nc>
  </rcc>
  <rcc rId="8005" sId="1" numFmtId="4">
    <oc r="G264">
      <v>380.4</v>
    </oc>
    <nc r="G264">
      <v>377.80752999999999</v>
    </nc>
  </rcc>
  <rcc rId="8006" sId="1" numFmtId="4">
    <oc r="G274">
      <v>1885.1095</v>
    </oc>
    <nc r="G274">
      <v>1722.4577999999999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07" sId="1">
    <oc r="G461">
      <f>2174165.26619</f>
    </oc>
    <nc r="G461">
      <f>2353788.60932</f>
    </nc>
  </rcc>
  <rcc rId="8008" sId="1">
    <oc r="I459">
      <f>G459-G220-G150</f>
    </oc>
    <nc r="I459"/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09" sId="1">
    <oc r="F43" t="inlineStr">
      <is>
        <t>03</t>
      </is>
    </oc>
    <nc r="F43" t="inlineStr">
      <is>
        <t>13</t>
      </is>
    </nc>
  </rcc>
  <rcc rId="8010" sId="1">
    <oc r="F42" t="inlineStr">
      <is>
        <t>03</t>
      </is>
    </oc>
    <nc r="F42" t="inlineStr">
      <is>
        <t>13</t>
      </is>
    </nc>
  </rcc>
  <rcv guid="{F3937C05-AF36-47B9-8638-B7F3F20947C6}" action="delete"/>
  <rdn rId="0" localSheetId="1" customView="1" name="Z_F3937C05_AF36_47B9_8638_B7F3F20947C6_.wvu.PrintArea" hidden="1" oldHidden="1">
    <formula>Муниц.программы!$A$1:$G$459</formula>
    <oldFormula>Муниц.программы!$A$1:$G$459</oldFormula>
  </rdn>
  <rdn rId="0" localSheetId="1" customView="1" name="Z_F3937C05_AF36_47B9_8638_B7F3F20947C6_.wvu.FilterData" hidden="1" oldHidden="1">
    <formula>Муниц.программы!$A$18:$G$484</formula>
    <oldFormula>Муниц.программы!$A$18:$G$484</oldFormula>
  </rdn>
  <rcv guid="{F3937C05-AF36-47B9-8638-B7F3F20947C6}" action="add"/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13" sId="1" numFmtId="4">
    <oc r="G48">
      <v>7880.7805799999996</v>
    </oc>
    <nc r="G48">
      <v>8111.6425799999997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14" sId="1" numFmtId="4">
    <oc r="G50">
      <v>2313.9518899999998</v>
    </oc>
    <nc r="G50">
      <v>2433.9518899999998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15" sId="1" numFmtId="4">
    <oc r="G58">
      <v>40954.13121</v>
    </oc>
    <nc r="G58">
      <v>42054.13121</v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16" sId="1" numFmtId="4">
    <oc r="G91">
      <v>3270.6698299999998</v>
    </oc>
    <nc r="G91">
      <v>3271.59762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17" sId="1" numFmtId="4">
    <oc r="G92">
      <v>983.88707999999997</v>
    </oc>
    <nc r="G92">
      <v>982.95929000000001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70:G79">
    <dxf>
      <fill>
        <patternFill>
          <bgColor theme="0"/>
        </patternFill>
      </fill>
    </dxf>
  </rfmt>
  <rcc rId="7914" sId="1" numFmtId="4">
    <oc r="G88">
      <v>232.1</v>
    </oc>
    <nc r="G88">
      <v>229.834</v>
    </nc>
  </rcc>
  <rcc rId="7915" sId="1" numFmtId="4">
    <oc r="G89">
      <v>65</v>
    </oc>
    <nc r="G89">
      <v>71.402850000000001</v>
    </nc>
  </rcc>
  <rcc rId="7916" sId="1" numFmtId="4">
    <oc r="G91">
      <v>3248.9</v>
    </oc>
    <nc r="G91">
      <v>3270.6698299999998</v>
    </nc>
  </rcc>
  <rcc rId="7917" sId="1" numFmtId="4">
    <oc r="G92">
      <v>659.93431999999996</v>
    </oc>
    <nc r="G92">
      <v>983.88707999999997</v>
    </nc>
  </rcc>
  <rcc rId="7918" sId="1" numFmtId="4">
    <oc r="G95">
      <v>854.5</v>
    </oc>
    <nc r="G95">
      <v>814</v>
    </nc>
  </rcc>
  <rfmt sheetId="1" sqref="G91:G99">
    <dxf>
      <fill>
        <patternFill>
          <bgColor theme="0"/>
        </patternFill>
      </fill>
    </dxf>
  </rfmt>
  <rfmt sheetId="1" sqref="G88:G89">
    <dxf>
      <fill>
        <patternFill>
          <bgColor theme="0"/>
        </patternFill>
      </fill>
    </dxf>
  </rfmt>
  <rfmt sheetId="1" sqref="G84:G86">
    <dxf>
      <fill>
        <patternFill>
          <bgColor theme="0"/>
        </patternFill>
      </fill>
    </dxf>
  </rfmt>
  <rcc rId="7919" sId="1" numFmtId="4">
    <oc r="G105">
      <v>15681.804190000001</v>
    </oc>
    <nc r="G105">
      <v>16689.422190000001</v>
    </nc>
  </rcc>
  <rcc rId="7920" sId="1" numFmtId="4">
    <oc r="G107">
      <v>159793.82</v>
    </oc>
    <nc r="G107">
      <v>128628.552</v>
    </nc>
  </rcc>
  <rcc rId="7921" sId="1" numFmtId="4">
    <oc r="G109">
      <v>86408.7</v>
    </oc>
    <nc r="G109">
      <v>87144.68</v>
    </nc>
  </rcc>
  <rcc rId="7922" sId="1" numFmtId="4">
    <oc r="G108">
      <v>735.98</v>
    </oc>
    <nc r="G108"/>
  </rcc>
  <rrc rId="7923" sId="1" ref="A108:XFD108" action="deleteRow">
    <undo index="65535" exp="ref" v="1" dr="G108" r="G106" sId="1"/>
    <rfmt sheetId="1" xfDxf="1" sqref="A108:XFD108" start="0" length="0">
      <dxf>
        <font>
          <b/>
          <i/>
          <name val="Times New Roman CYR"/>
          <family val="1"/>
        </font>
        <alignment wrapText="1"/>
      </dxf>
    </rfmt>
    <rcc rId="0" sId="1" dxf="1">
      <nc r="A108" t="inlineStr">
        <is>
          <t>Иные межбюджетные трансферты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04304 S21Д0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540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8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rgb="FF00B0F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24" sId="1">
    <oc r="G106">
      <f>G107+#REF!+G108</f>
    </oc>
    <nc r="G106">
      <f>G107+G108</f>
    </nc>
  </rcc>
  <rfmt sheetId="1" sqref="G103:G108">
    <dxf>
      <fill>
        <patternFill>
          <bgColor theme="0"/>
        </patternFill>
      </fill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018" sId="1" ref="A108:XFD108" action="insertRow"/>
  <rcc rId="8019" sId="1">
    <nc r="B108" t="inlineStr">
      <is>
        <t>04304 S21Д0</t>
      </is>
    </nc>
  </rcc>
  <rcc rId="8020" sId="1">
    <nc r="A108" t="inlineStr">
      <is>
        <t>Иные межбюджетные трансферты</t>
      </is>
    </nc>
  </rcc>
  <rcc rId="8021" sId="1">
    <nc r="C108" t="inlineStr">
      <is>
        <t>540</t>
      </is>
    </nc>
  </rcc>
  <rcc rId="8022" sId="1">
    <nc r="D108" t="inlineStr">
      <is>
        <t>971</t>
      </is>
    </nc>
  </rcc>
  <rcc rId="8023" sId="1">
    <nc r="E108" t="inlineStr">
      <is>
        <t>04</t>
      </is>
    </nc>
  </rcc>
  <rcc rId="8024" sId="1">
    <nc r="F108" t="inlineStr">
      <is>
        <t>09</t>
      </is>
    </nc>
  </rcc>
  <rcc rId="8025" sId="1" numFmtId="4">
    <nc r="G108">
      <v>735.98</v>
    </nc>
  </rcc>
  <rcc rId="8026" sId="1" numFmtId="4">
    <oc r="G109">
      <v>87144.68</v>
    </oc>
    <nc r="G109">
      <v>86408.7</v>
    </nc>
  </rcc>
  <rcc rId="8027" sId="1">
    <oc r="G106">
      <f>G107+G109</f>
    </oc>
    <nc r="G106">
      <f>G107+G109+G108</f>
    </nc>
  </rcc>
  <rcc rId="8028" sId="1" numFmtId="4">
    <oc r="G128">
      <v>63896.65</v>
    </oc>
    <nc r="G128">
      <v>52373.540159999997</v>
    </nc>
  </rcc>
  <rcc rId="8029" sId="1" numFmtId="4">
    <oc r="G129">
      <v>63896.65</v>
    </oc>
    <nc r="G129">
      <v>52373.540159999997</v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30" sId="1" numFmtId="4">
    <oc r="G164">
      <v>9514.98</v>
    </oc>
    <nc r="G164">
      <v>9620.1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31" sId="1" numFmtId="4">
    <oc r="G170">
      <v>7838.99</v>
    </oc>
    <nc r="G170">
      <v>7860.79</v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32" sId="1" numFmtId="4">
    <oc r="G179">
      <v>14890.546</v>
    </oc>
    <nc r="G179">
      <v>15055.137000000001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33" sId="1" numFmtId="4">
    <oc r="G191">
      <v>13722.8</v>
    </oc>
    <nc r="G191">
      <v>13454.813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34" sId="1" numFmtId="4">
    <oc r="G197">
      <v>478.75</v>
    </oc>
    <nc r="G197">
      <v>478.41557</v>
    </nc>
  </rcc>
  <rcc rId="8035" sId="1" numFmtId="4">
    <oc r="G205">
      <v>6192.2</v>
    </oc>
    <nc r="G205">
      <v>6390.7760699999999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36" sId="1" numFmtId="4">
    <oc r="G207">
      <v>2075.1912200000002</v>
    </oc>
    <nc r="G207">
      <v>2112.1056100000001</v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37" sId="1" numFmtId="4">
    <oc r="G208">
      <v>173.97612000000001</v>
    </oc>
    <nc r="G208">
      <v>137.21600000000001</v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38" sId="1" numFmtId="4">
    <oc r="G209">
      <v>576.27548000000002</v>
    </oc>
    <nc r="G209">
      <v>615.77737000000002</v>
    </nc>
  </rcc>
  <rcc rId="8039" sId="1" numFmtId="4">
    <oc r="G210">
      <v>6.5</v>
    </oc>
    <nc r="G210">
      <v>4.0910000000000002</v>
    </nc>
  </rcc>
  <rcc rId="8040" sId="1" numFmtId="4">
    <oc r="G215">
      <v>4065.4090700000002</v>
    </oc>
    <nc r="G215">
      <v>4064.7184600000001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41" sId="1" numFmtId="4">
    <oc r="G231">
      <v>3132.02889</v>
    </oc>
    <nc r="G231">
      <v>3117.8988899999999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12:G113">
    <dxf>
      <fill>
        <patternFill>
          <bgColor theme="0"/>
        </patternFill>
      </fill>
    </dxf>
  </rfmt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42" sId="1" numFmtId="4">
    <oc r="G232">
      <v>960.20560999999998</v>
    </oc>
    <nc r="G232">
      <v>936.29360999999994</v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43" sId="1" numFmtId="4">
    <oc r="G243">
      <v>13421.9</v>
    </oc>
    <nc r="G243">
      <v>13938.01</v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44" sId="1" numFmtId="4">
    <oc r="G256">
      <v>1967.6381200000001</v>
    </oc>
    <nc r="G256">
      <v>2037.6381200000001</v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45" sId="1" numFmtId="4">
    <oc r="G257">
      <v>632.33857</v>
    </oc>
    <nc r="G257">
      <v>653.47856999999999</v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46" sId="1" numFmtId="4">
    <oc r="G287">
      <v>149461.5</v>
    </oc>
    <nc r="G287">
      <v>156376.78</v>
    </nc>
  </rcc>
  <rcc rId="8047" sId="1" numFmtId="4">
    <oc r="G303">
      <v>318454</v>
    </oc>
    <nc r="G303">
      <v>314129.78999999998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48" sId="1" numFmtId="4">
    <oc r="G314">
      <v>57690.7</v>
    </oc>
    <nc r="G314">
      <v>52828.1</v>
    </nc>
  </rcc>
  <rcc rId="8049" sId="1" numFmtId="4">
    <oc r="G320">
      <v>155723.55815999999</v>
    </oc>
    <nc r="G320">
      <v>153929.25816</v>
    </nc>
  </rcc>
  <rcc rId="8050" sId="1" numFmtId="4">
    <oc r="G322">
      <v>24787</v>
    </oc>
    <nc r="G322">
      <v>23466.2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51" sId="1" numFmtId="4">
    <oc r="G340">
      <v>10159.152</v>
    </oc>
    <nc r="G340">
      <v>6796.5</v>
    </nc>
  </rcc>
  <rcc rId="8052" sId="1" numFmtId="4">
    <oc r="G341">
      <v>32170.648000000001</v>
    </oc>
    <nc r="G341">
      <v>23121.9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53" sId="1" numFmtId="4">
    <oc r="G367">
      <v>122.75181000000001</v>
    </oc>
    <nc r="G367">
      <v>771.80485999999996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54" sId="1" numFmtId="4">
    <oc r="G369">
      <v>840.18097999999998</v>
    </oc>
    <nc r="G369">
      <v>1037.4279300000001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55" sId="1" numFmtId="4">
    <oc r="G415">
      <v>10000</v>
    </oc>
    <nc r="G415">
      <v>0</v>
    </nc>
  </rcc>
  <rcc rId="8056" sId="1">
    <oc r="C448" t="inlineStr">
      <is>
        <t>621</t>
      </is>
    </oc>
    <nc r="C448" t="inlineStr">
      <is>
        <t>244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25" sId="1" numFmtId="4">
    <oc r="G117">
      <v>100</v>
    </oc>
    <nc r="G117">
      <v>70</v>
    </nc>
  </rcc>
  <rfmt sheetId="1" sqref="G117:G129">
    <dxf>
      <fill>
        <patternFill>
          <bgColor theme="0"/>
        </patternFill>
      </fill>
    </dxf>
  </rfmt>
  <rcc rId="7926" sId="1" numFmtId="4">
    <oc r="G139">
      <v>2858</v>
    </oc>
    <nc r="G139">
      <v>2143</v>
    </nc>
  </rcc>
  <rfmt sheetId="1" sqref="G134:G149">
    <dxf>
      <fill>
        <patternFill>
          <bgColor theme="0"/>
        </patternFill>
      </fill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57" sId="1">
    <oc r="G462">
      <f>2353788.60932</f>
    </oc>
    <nc r="G462">
      <f>2306069.05183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58" sId="1">
    <oc r="A67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oc>
    <nc r="A67" t="inlineStr">
      <is>
        <t>Муниципальная программа  «Развитие туризма и благоустройство мест массового отдыха в Селенгинском районе на 2023-2027 годы»</t>
      </is>
    </nc>
  </rcc>
  <rcc rId="8059" sId="1">
    <oc r="A8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oc>
    <nc r="A80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8060" sId="1">
    <oc r="A81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oc>
    <nc r="A81" t="inlineStr">
      <is>
        <t>Подпрограмма «Повышение качества управления муниципальным имуществом и земельными участками в Селенгинском районе на 2024-2028 годы»</t>
      </is>
    </nc>
  </rcc>
  <rcc rId="8061" sId="1">
    <oc r="A100" t="inlineStr">
      <is>
        <t>Подпрограмма "Развитие дорожной сети в Селенгинском районе"</t>
      </is>
    </oc>
    <nc r="A100" t="inlineStr">
      <is>
        <t>Подпрограмма "Развитие дорожной сети в Селенгинском районе 2024-2028 гг"</t>
      </is>
    </nc>
  </rcc>
  <rcc rId="8062" sId="1">
    <oc r="A110" t="inlineStr">
      <is>
        <t>Муниципальная программа «Развитие малого и среднего предпринимательства в Селенгинском районе на 2020-2025 годы</t>
      </is>
    </oc>
    <nc r="A110" t="inlineStr">
      <is>
        <t>Муниципальная программа «Развитие малого и среднего предпринимательства в Селенгинском районе на 2023-2027 годы</t>
      </is>
    </nc>
  </rcc>
  <rcc rId="8063" sId="1">
    <oc r="A115" t="inlineStr">
      <is>
        <t>Муниципальная программа «Комплексное развитие сельских территорий в Селенгинском районе на 2023-2025 годы»</t>
      </is>
    </oc>
    <nc r="A115" t="inlineStr">
      <is>
        <t>Муниципальная программа «Комплексное развитие сельских территорий в Селенгинском районе на 2024-2028 годы»</t>
      </is>
    </nc>
  </rcc>
  <rcc rId="8064" sId="1">
    <oc r="A151" t="inlineStr">
      <is>
        <t>Муниципальная Программа «Развитие культуры в Селенгинском районе на 2020 – 2027 годы»</t>
      </is>
    </oc>
    <nc r="A151" t="inlineStr">
      <is>
        <t>Муниципальная Программа «Развитие культуры в Селенгинском районе на 2023 – 2027 годы»</t>
      </is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65" sId="1">
    <oc r="A152" t="inlineStr">
      <is>
        <t>Подпрограмма «Развитие библиотечного дела»</t>
      </is>
    </oc>
    <nc r="A152" t="inlineStr">
      <is>
        <t>Подпрограмма «Развитие библиотечного дела на 2023-2027 годы»</t>
      </is>
    </nc>
  </rcc>
  <rcc rId="8066" sId="1">
    <oc r="A167" t="inlineStr">
      <is>
        <t>Подпрограмма «Организация досуга и народного творчества»</t>
      </is>
    </oc>
    <nc r="A167" t="inlineStr">
      <is>
        <t>Подпрограмма «Организация досуга и народного творчества на 2023-2027 годы»</t>
      </is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67" sId="1">
    <oc r="A182" t="inlineStr">
      <is>
        <t>Подпрограмма «Развитие художественно-эстетического образования и воспитания»</t>
      </is>
    </oc>
    <nc r="A182" t="inlineStr">
      <is>
        <t>Подпрограмма «Развитие художественно-эстетического образования и воспитания на 2023-2027 годы»</t>
      </is>
    </nc>
  </rcc>
  <rcc rId="8068" sId="1">
    <oc r="A194" t="inlineStr">
      <is>
        <t>Подпрограмма «Другие вопросы в области культуры»</t>
      </is>
    </oc>
    <nc r="A194" t="inlineStr">
      <is>
        <t>Подпрограмма «Другие вопросы в области культуры на 2023-2027 годы»</t>
      </is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69" sId="1">
    <oc r="A222" t="inlineStr">
      <is>
        <t>Подпрограмма «Развитие физической культуры и спорта»</t>
      </is>
    </oc>
    <nc r="A222" t="inlineStr">
      <is>
        <t>Подпрограмма «Развитие физической культуры и спорта на 2023-2027 годы»</t>
      </is>
    </nc>
  </rcc>
  <rcc rId="8070" sId="1">
    <oc r="A228" t="inlineStr">
      <is>
        <t>Подпрограмма «Содержание инструкторов по физической культуре и спорту»</t>
      </is>
    </oc>
    <nc r="A228" t="inlineStr">
      <is>
        <t>Подпрограмма «Содержание инструкторов по физической культуре и спорту на 2023-2027 годы»</t>
      </is>
    </nc>
  </rcc>
  <rcc rId="8071" sId="1">
    <oc r="A233" t="inlineStr">
      <is>
        <t>Подпрограмма «Развитие спорта высших достижений»</t>
      </is>
    </oc>
    <nc r="A233" t="inlineStr">
      <is>
        <t>Подпрограмма «Развитие спорта высших достижений на 2023-2027 годы»</t>
      </is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72" sId="1">
    <oc r="A268" t="inlineStr">
      <is>
        <t>Подпрограмма «Обеспечение жильем молодых семей»</t>
      </is>
    </oc>
    <nc r="A268" t="inlineStr">
      <is>
        <t>Подпрограмма «Обеспечение жильем молодых семей на 2023-2027 годы»</t>
      </is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73" sId="1">
    <oc r="A272" t="inlineStr">
      <is>
        <t xml:space="preserve">Подпрограмма «Развитие молодежной политики в Селенгинском районе»  </t>
      </is>
    </oc>
    <nc r="A272" t="inlineStr">
      <is>
        <t xml:space="preserve">Подпрограмма «Развитие молодежной политики в Селенгинском районе на 2023-2027 годы»  </t>
      </is>
    </nc>
  </rcc>
  <rcc rId="8074" sId="1">
    <oc r="A250" t="inlineStr">
      <is>
        <t>Подпрограмма «Другие вопросы в области физической культуры и спорта»</t>
      </is>
    </oc>
    <nc r="A250" t="inlineStr">
      <is>
        <t>Подпрограмма «Другие вопросы в области физической культуры и спорта на 2023-2027 годы»</t>
      </is>
    </nc>
  </rcc>
  <rcc rId="8075" sId="1">
    <oc r="A283" t="inlineStr">
      <is>
        <t>МП «Развитие образования в Селенгинском районе на 2020-2025 годы"</t>
      </is>
    </oc>
    <nc r="A283" t="inlineStr">
      <is>
        <t>МП «Развитие образования в Селенгинском районе на 2024-2028 годы"</t>
      </is>
    </nc>
  </rcc>
  <rcc rId="8076" sId="1">
    <oc r="A284" t="inlineStr">
      <is>
        <t>Подпрограмма "Дошкольное образование в Селенгинском районе"</t>
      </is>
    </oc>
    <nc r="A284" t="inlineStr">
      <is>
        <t>Подпрограмма "Дошкольное образование в Селенгинском районе на 2024-2028 годы"</t>
      </is>
    </nc>
  </rcc>
  <rcc rId="8077" sId="1">
    <oc r="A300" t="inlineStr">
      <is>
        <t>Подпрограмма "Общее образование в Селенгинском районе"</t>
      </is>
    </oc>
    <nc r="A300" t="inlineStr">
      <is>
        <t>Подпрограмма "Общее образование в Селенгинском районе на 2024-2028 годы"</t>
      </is>
    </nc>
  </rcc>
  <rcc rId="8078" sId="1">
    <oc r="A345" t="inlineStr">
      <is>
        <t>Подпрограмма "Детский отдых в Селенгинском районе"</t>
      </is>
    </oc>
    <nc r="A345" t="inlineStr">
      <is>
        <t>Подпрограмма "Детский отдых в Селенгинском районе на 2024-2028 годы"</t>
      </is>
    </nc>
  </rcc>
  <rcc rId="8079" sId="1">
    <oc r="A333" t="inlineStr">
      <is>
        <t>Подпрограмма "Дополнительное образование  в Селенгинском районе"</t>
      </is>
    </oc>
    <nc r="A333" t="inlineStr">
      <is>
        <t>Подпрограмма "Дополнительное образование  в Селенгинском районе на 2024-2028 годы"</t>
      </is>
    </nc>
  </rcc>
  <rcc rId="8080" sId="1">
    <oc r="A384" t="inlineStr">
      <is>
        <t>Подпрограмма "Семья и дети"</t>
      </is>
    </oc>
    <nc r="A384" t="inlineStr">
      <is>
        <t>Подпрограмма "Семья и дети на 2024-2028 годы"</t>
      </is>
    </nc>
  </rcc>
  <rcc rId="8081" sId="1">
    <oc r="A359" t="inlineStr">
      <is>
        <t>Подпрограмма "Другие вопросы в области образования в Селенгинском районе"</t>
      </is>
    </oc>
    <nc r="A359" t="inlineStr">
      <is>
        <t>Подпрограмма "Другие вопросы в области образования в Селенгинском районе на 2024-2028 годы"</t>
      </is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82" sId="1">
    <oc r="A391" t="inlineStr">
      <is>
        <t>Муниципальная программа «Старшее поколение на 2020-2027 годы</t>
      </is>
    </oc>
    <nc r="A391" t="inlineStr">
      <is>
        <t>Муниципальная программа «Старшее поколение на 2023-2027 годы</t>
      </is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83" sId="1">
    <oc r="A391" t="inlineStr">
      <is>
        <t>Муниципальная программа «Старшее поколение на 2023-2027 годы</t>
      </is>
    </oc>
    <nc r="A391" t="inlineStr">
      <is>
        <t>Муниципальная программа «Старшее поколение на 2023-2027 годы"</t>
      </is>
    </nc>
  </rcc>
  <rcc rId="8084" sId="1">
    <oc r="A395" t="inlineStr">
      <is>
        <t>Муниципальная программа «Организация общественных работ на территории Селенгинского района на 2020-2025 годы</t>
      </is>
    </oc>
    <nc r="A395" t="inlineStr">
      <is>
        <t>Муниципальная программа «Организация общественных работ на территории муниципального образования "Селенгинский район" на 2020-2025 годы"</t>
      </is>
    </nc>
  </rcc>
  <rcc rId="8085" sId="1">
    <oc r="A399" t="inlineStr">
      <is>
        <t>Муниципальная программа «Поддержка сельских и городских инициатив в Селенгинском районе на 2020-2025 годы»</t>
      </is>
    </oc>
    <nc r="A399" t="inlineStr">
      <is>
        <t>Муниципальная программа «Поддержка сельских и городских инициатив в Селенгинском районе на 2024-2028 годы»</t>
      </is>
    </nc>
  </rcc>
  <rcc rId="8086" sId="1">
    <oc r="A409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oc>
    <nc r="A409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2024-2028 годы</t>
      </is>
    </nc>
  </rcc>
  <rcc rId="8087" sId="1">
    <oc r="A429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oc>
    <nc r="A429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    </is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88" sId="1">
    <oc r="A445" t="inlineStr">
      <is>
        <t>Муниципальная программа «Сохранение и развитие бурятского языка в Селенгинском районе на 2021-2027 годы"</t>
      </is>
    </oc>
    <nc r="A445" t="inlineStr">
      <is>
        <t>Муниципальная программа «Сохранение и развитие бурятского языка в Селенгинском районе на 2023-2027 годы"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54:G192">
    <dxf>
      <fill>
        <patternFill>
          <bgColor theme="0"/>
        </patternFill>
      </fill>
    </dxf>
  </rfmt>
  <rfmt sheetId="1" sqref="G196:G219">
    <dxf>
      <fill>
        <patternFill>
          <bgColor theme="0"/>
        </patternFill>
      </fill>
    </dxf>
  </rfmt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89" sId="1" numFmtId="4">
    <oc r="G287">
      <v>156376.78</v>
    </oc>
    <nc r="G287">
      <v>147944.38</v>
    </nc>
  </rcc>
  <rcc rId="8090" sId="1" numFmtId="4">
    <oc r="G303">
      <v>314129.78999999998</v>
    </oc>
    <nc r="G303">
      <v>312500.28999999998</v>
    </nc>
  </rcc>
  <rcc rId="8091" sId="1" numFmtId="4">
    <nc r="G467">
      <v>2329079.0835099998</v>
    </nc>
  </rcc>
  <rcc rId="8092" sId="1">
    <nc r="G470">
      <f>G460-G467</f>
    </nc>
  </rcc>
  <rcc rId="8093" sId="1" numFmtId="4">
    <oc r="G128">
      <v>52373.540159999997</v>
    </oc>
    <nc r="G128">
      <v>63896.65</v>
    </nc>
  </rcc>
  <rcc rId="8094" sId="1" numFmtId="4">
    <oc r="G129">
      <v>52373.540159999997</v>
    </oc>
    <nc r="G129">
      <v>63896.65</v>
    </nc>
  </rcc>
  <rcc rId="8095" sId="1" numFmtId="4">
    <oc r="G231">
      <v>3117.8988899999999</v>
    </oc>
    <nc r="G231">
      <v>3117.9029999999998</v>
    </nc>
  </rcc>
  <rcc rId="8096" sId="1" numFmtId="4">
    <oc r="G232">
      <v>936.29360999999994</v>
    </oc>
    <nc r="G232">
      <f>955.8315-23.83</f>
    </nc>
  </rcc>
  <rcc rId="8097" sId="1" numFmtId="4">
    <oc r="G415">
      <v>0</v>
    </oc>
    <nc r="G415">
      <v>10000</v>
    </nc>
  </rcc>
  <rcc rId="8098" sId="1" numFmtId="4">
    <oc r="G58">
      <v>42054.13121</v>
    </oc>
    <nc r="G58">
      <v>42084.13121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99" sId="1" numFmtId="4">
    <oc r="G48">
      <v>8111.6425799999997</v>
    </oc>
    <nc r="G48">
      <v>7880.7805799999996</v>
    </nc>
  </rcc>
  <rcc rId="8100" sId="1" numFmtId="4">
    <oc r="G50">
      <v>2433.9518899999998</v>
    </oc>
    <nc r="G50">
      <v>2313.9518899999998</v>
    </nc>
  </rcc>
  <rcc rId="8101" sId="1" numFmtId="4">
    <oc r="G91">
      <v>3271.59762</v>
    </oc>
    <nc r="G91">
      <v>3270.6698299999998</v>
    </nc>
  </rcc>
  <rcc rId="8102" sId="1" numFmtId="4">
    <oc r="G92">
      <v>982.95929000000001</v>
    </oc>
    <nc r="G92">
      <v>983.88707999999997</v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03" sId="1" numFmtId="4">
    <oc r="G170">
      <v>7860.79</v>
    </oc>
    <nc r="G170">
      <v>7838.99</v>
    </nc>
  </rcc>
  <rcc rId="8104" sId="1" numFmtId="4">
    <oc r="G197">
      <v>478.41557</v>
    </oc>
    <nc r="G197">
      <v>478.75</v>
    </nc>
  </rcc>
  <rcc rId="8105" sId="1" numFmtId="4">
    <oc r="G205">
      <v>6390.7760699999999</v>
    </oc>
    <nc r="G205">
      <v>6192.2</v>
    </nc>
  </rcc>
  <rcc rId="8106" sId="1" numFmtId="4">
    <oc r="G207">
      <v>2112.1056100000001</v>
    </oc>
    <nc r="G207">
      <v>2075.1912200000002</v>
    </nc>
  </rcc>
  <rcc rId="8107" sId="1" numFmtId="4">
    <oc r="G208">
      <v>137.21600000000001</v>
    </oc>
    <nc r="G208">
      <v>173.97612000000001</v>
    </nc>
  </rcc>
  <rcc rId="8108" sId="1" numFmtId="4">
    <oc r="G209">
      <v>615.77737000000002</v>
    </oc>
    <nc r="G209">
      <v>576.27548000000002</v>
    </nc>
  </rcc>
  <rcc rId="8109" sId="1" numFmtId="4">
    <oc r="G210">
      <v>4.0910000000000002</v>
    </oc>
    <nc r="G210">
      <v>6.5</v>
    </nc>
  </rcc>
  <rcc rId="8110" sId="1" numFmtId="4">
    <oc r="G215">
      <v>4064.7184600000001</v>
    </oc>
    <nc r="G215">
      <v>4065.4090700000002</v>
    </nc>
  </rcc>
  <rcc rId="8111" sId="1" numFmtId="4">
    <oc r="G231">
      <v>3117.9029999999998</v>
    </oc>
    <nc r="G231">
      <v>3113.6108899999999</v>
    </nc>
  </rcc>
  <rcc rId="8112" sId="1" numFmtId="4">
    <oc r="G232">
      <f>955.8315-23.83</f>
    </oc>
    <nc r="G232">
      <v>936.29360999999994</v>
    </nc>
  </rcc>
  <rcc rId="8113" sId="1" numFmtId="4">
    <oc r="G256">
      <v>2037.6381200000001</v>
    </oc>
    <nc r="G256">
      <v>1967.6381200000001</v>
    </nc>
  </rcc>
  <rcc rId="8114" sId="1" numFmtId="4">
    <oc r="G257">
      <v>653.47856999999999</v>
    </oc>
    <nc r="G257">
      <v>632.33857</v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15" sId="1" numFmtId="4">
    <oc r="G367">
      <v>771.80485999999996</v>
    </oc>
    <nc r="G367">
      <v>122.75181000000001</v>
    </nc>
  </rcc>
  <rcc rId="8116" sId="1" numFmtId="4">
    <oc r="G369">
      <v>1037.4279300000001</v>
    </oc>
    <nc r="G369">
      <v>840.18097999999998</v>
    </nc>
  </rcc>
  <rcc rId="8117" sId="1">
    <oc r="G462">
      <f>2306069.05183</f>
    </oc>
    <nc r="G462">
      <f>2327534.18332</f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24:G281">
    <dxf>
      <fill>
        <patternFill>
          <bgColor theme="0"/>
        </patternFill>
      </fill>
    </dxf>
  </rfmt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27" sId="1" numFmtId="4">
    <oc r="G286">
      <v>146454.79999999999</v>
    </oc>
    <nc r="G286">
      <v>149461.5</v>
    </nc>
  </rcc>
  <rcc rId="7928" sId="1" numFmtId="4">
    <oc r="G290">
      <v>459</v>
    </oc>
    <nc r="G290">
      <v>428</v>
    </nc>
  </rcc>
  <rfmt sheetId="1" sqref="G286:G288">
    <dxf>
      <fill>
        <patternFill>
          <bgColor theme="0"/>
        </patternFill>
      </fill>
    </dxf>
  </rfmt>
  <rcc rId="7929" sId="1" numFmtId="4">
    <oc r="G292">
      <v>36541.061289999998</v>
    </oc>
    <nc r="G292">
      <v>41536.808140000001</v>
    </nc>
  </rcc>
  <rcc rId="7930" sId="1" numFmtId="4">
    <oc r="G295">
      <v>99287.510250000007</v>
    </oc>
    <nc r="G295">
      <v>100359.51783</v>
    </nc>
  </rcc>
  <rcc rId="7931" sId="1" numFmtId="4">
    <oc r="G297">
      <v>586.1</v>
    </oc>
    <nc r="G297"/>
  </rcc>
  <rcc rId="7932" sId="1" numFmtId="4">
    <oc r="G296">
      <v>586.1</v>
    </oc>
    <nc r="G296"/>
  </rcc>
  <rrc rId="7933" sId="1" ref="A296:XFD296" action="deleteRow">
    <undo index="65535" exp="ref" v="1" dr="G296" r="G284" sId="1"/>
    <rfmt sheetId="1" xfDxf="1" sqref="A296:XFD296" start="0" length="0">
      <dxf>
        <font>
          <name val="Times New Roman CYR"/>
          <family val="1"/>
        </font>
        <alignment wrapText="1"/>
      </dxf>
    </rfmt>
    <rcc rId="0" sId="1" dxf="1">
      <nc r="A296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6" t="inlineStr">
        <is>
          <t>10101 S4760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 tint="-4.9989318521683403E-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96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 tint="-4.9989318521683403E-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96" t="inlineStr">
        <is>
          <t>969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 tint="-4.9989318521683403E-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6" t="inlineStr">
        <is>
          <t>07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 tint="-4.9989318521683403E-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6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 tint="-4.9989318521683403E-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6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 tint="-4.9989318521683403E-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96" start="0" length="0">
      <dxf>
        <fill>
          <patternFill patternType="solid">
            <bgColor rgb="FFFFFF00"/>
          </patternFill>
        </fill>
      </dxf>
    </rfmt>
  </rrc>
  <rrc rId="7934" sId="1" ref="A296:XFD296" action="deleteRow">
    <rfmt sheetId="1" xfDxf="1" sqref="A296:XFD296" start="0" length="0">
      <dxf>
        <font>
          <name val="Times New Roman CYR"/>
          <family val="1"/>
        </font>
        <alignment wrapText="1"/>
      </dxf>
    </rfmt>
    <rcc rId="0" sId="1" dxf="1">
      <nc r="A29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6" t="inlineStr">
        <is>
          <t>10101 S4760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 tint="-4.9989318521683403E-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6" t="inlineStr">
        <is>
          <t>611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 tint="-4.9989318521683403E-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6" t="inlineStr">
        <is>
          <t>969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 tint="-4.9989318521683403E-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6" t="inlineStr">
        <is>
          <t>07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 tint="-4.9989318521683403E-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6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 tint="-4.9989318521683403E-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6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 tint="-4.9989318521683403E-2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96" start="0" length="0">
      <dxf>
        <fill>
          <patternFill patternType="solid">
            <bgColor rgb="FFFFFF00"/>
          </patternFill>
        </fill>
      </dxf>
    </rfmt>
  </rrc>
  <rcc rId="7935" sId="1">
    <oc r="G284">
      <f>G285+G291+G287+G289+G294+#REF!</f>
    </oc>
    <nc r="G284">
      <f>G285+G291+G287+G289+G294</f>
    </nc>
  </rcc>
  <rcc rId="7936" sId="1" numFmtId="4">
    <oc r="G302">
      <v>300594.09999999998</v>
    </oc>
    <nc r="G302">
      <v>318454</v>
    </nc>
  </rcc>
  <rcc rId="7937" sId="1" numFmtId="4">
    <oc r="G304">
      <v>5565.8</v>
    </oc>
    <nc r="G304">
      <v>5374.4</v>
    </nc>
  </rcc>
  <rcc rId="7938" sId="1" numFmtId="4">
    <oc r="G308">
      <v>84875.495209999994</v>
    </oc>
    <nc r="G308">
      <v>80090.531959999993</v>
    </nc>
  </rcc>
  <rcc rId="7939" sId="1" numFmtId="4">
    <oc r="G319">
      <v>155159.76816000001</v>
    </oc>
    <nc r="G319">
      <v>155723.55815999999</v>
    </nc>
  </rcc>
  <rcc rId="7940" sId="1" numFmtId="4">
    <oc r="G323">
      <v>1570.722</v>
    </oc>
    <nc r="G323">
      <v>526.39200000000005</v>
    </nc>
  </rcc>
  <rcc rId="7941" sId="1" numFmtId="4">
    <oc r="G335">
      <v>3848.0329999999999</v>
    </oc>
    <nc r="G335">
      <v>4100.7891499999996</v>
    </nc>
  </rcc>
  <rcc rId="7942" sId="1" numFmtId="4">
    <oc r="G336">
      <v>9167.3243500000008</v>
    </oc>
    <nc r="G336">
      <v>9864.2848799999992</v>
    </nc>
  </rcc>
  <rcc rId="7943" sId="1" numFmtId="4">
    <oc r="G342">
      <v>9700</v>
    </oc>
    <nc r="G342">
      <v>9396.7500799999998</v>
    </nc>
  </rcc>
  <rcc rId="7944" sId="1" numFmtId="4">
    <oc r="G343">
      <v>19800</v>
    </oc>
    <nc r="G343">
      <v>20016.37443</v>
    </nc>
  </rcc>
  <rcc rId="7945" sId="1" numFmtId="4">
    <oc r="G350">
      <v>4821.7939999999999</v>
    </oc>
    <nc r="G350">
      <v>4801.7939999999999</v>
    </nc>
  </rcc>
  <rcc rId="7946" sId="1" numFmtId="4">
    <oc r="G356">
      <f>65.045+5.76974</f>
    </oc>
    <nc r="G356">
      <v>70.50752</v>
    </nc>
  </rcc>
  <rcc rId="7947" sId="1" numFmtId="4">
    <oc r="G357">
      <f>19.6428+1.74246</f>
    </oc>
    <nc r="G357">
      <v>21.292477999999999</v>
    </nc>
  </rcc>
  <rcc rId="7948" sId="1" numFmtId="4">
    <oc r="G361">
      <v>83.5</v>
    </oc>
    <nc r="G361">
      <v>80.599999999999994</v>
    </nc>
  </rcc>
  <rcc rId="7949" sId="1" numFmtId="4">
    <oc r="G364">
      <v>220.3</v>
    </oc>
    <nc r="G364">
      <v>232.31017</v>
    </nc>
  </rcc>
  <rcc rId="7950" sId="1" numFmtId="4">
    <oc r="G366">
      <v>124.08067</v>
    </oc>
    <nc r="G366">
      <v>122.75181000000001</v>
    </nc>
  </rcc>
  <rcc rId="7951" sId="1" numFmtId="4">
    <oc r="G367">
      <v>13</v>
    </oc>
    <nc r="G367">
      <v>16.644020000000001</v>
    </nc>
  </rcc>
  <rcc rId="7952" sId="1" numFmtId="4">
    <oc r="G368">
      <v>6.9353300000000004</v>
    </oc>
    <nc r="G368">
      <v>840.18097999999998</v>
    </nc>
  </rcc>
  <rcc rId="7953" sId="1" numFmtId="4">
    <oc r="G369">
      <v>1610.76668</v>
    </oc>
    <nc r="G369">
      <v>1769.82972</v>
    </nc>
  </rcc>
  <rcc rId="7954" sId="1" numFmtId="4">
    <oc r="G370">
      <v>5391.80098</v>
    </oc>
    <nc r="G370">
      <v>5865.3656099999998</v>
    </nc>
  </rcc>
  <rcc rId="7955" sId="1" numFmtId="4">
    <oc r="G371">
      <v>903.14926000000003</v>
    </oc>
    <nc r="G371">
      <v>934.55548999999996</v>
    </nc>
  </rcc>
  <rcc rId="7956" sId="1" numFmtId="4">
    <oc r="G373">
      <v>29.8</v>
    </oc>
    <nc r="G373">
      <v>17.05</v>
    </nc>
  </rcc>
  <rcc rId="7957" sId="1" numFmtId="4">
    <oc r="G374">
      <v>36.787140000000001</v>
    </oc>
    <nc r="G374">
      <v>26.808</v>
    </nc>
  </rcc>
  <rcc rId="7958" sId="1" numFmtId="4">
    <oc r="G377">
      <v>34441.261700000003</v>
    </oc>
    <nc r="G377">
      <v>34157.535250000001</v>
    </nc>
  </rcc>
  <rcc rId="7959" sId="1" numFmtId="4">
    <oc r="G378">
      <v>10379.681930000001</v>
    </oc>
    <nc r="G378">
      <v>9499.5401099999999</v>
    </nc>
  </rcc>
  <rcc rId="7960" sId="1" numFmtId="4">
    <oc r="G379">
      <v>131.13829999999999</v>
    </oc>
    <nc r="G379">
      <v>289.17469</v>
    </nc>
  </rcc>
  <rcc rId="7961" sId="1" numFmtId="4">
    <oc r="G380">
      <v>50.91807</v>
    </oc>
    <nc r="G380">
      <v>71.617859999999993</v>
    </nc>
  </rcc>
  <rcc rId="7962" sId="1" numFmtId="4">
    <oc r="G382">
      <v>170.6</v>
    </oc>
    <nc r="G382">
      <v>82.27825</v>
    </nc>
  </rcc>
  <rcc rId="7963" sId="1" numFmtId="4">
    <oc r="G383">
      <v>13.2</v>
    </oc>
    <nc r="G383"/>
  </rcc>
  <rrc rId="7964" sId="1" ref="A383:XFD383" action="deleteRow">
    <undo index="65535" exp="area" dr="G382:G383" r="G381" sId="1"/>
    <rfmt sheetId="1" xfDxf="1" sqref="A383:XFD383" start="0" length="0">
      <dxf>
        <font>
          <i/>
          <name val="Times New Roman CYR"/>
          <family val="1"/>
        </font>
        <alignment wrapText="1"/>
      </dxf>
    </rfmt>
    <rcc rId="0" sId="1" dxf="1">
      <nc r="A38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3" t="inlineStr">
        <is>
          <t>10501S4760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3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3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3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83" start="0" length="0">
      <dxf>
        <fill>
          <patternFill patternType="solid">
            <bgColor rgb="FFFFFF00"/>
          </patternFill>
        </fill>
      </dxf>
    </rfmt>
  </rr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65" sId="1" numFmtId="4">
    <oc r="G416">
      <v>11235.25268</v>
    </oc>
    <nc r="G416">
      <v>9145.3608600000007</v>
    </nc>
  </rcc>
  <rcc rId="7966" sId="1" numFmtId="4">
    <oc r="G418">
      <v>2565.3890200000001</v>
    </oc>
    <nc r="G418">
      <v>5327.2808400000004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9">
    <dxf>
      <alignment vertical="top"/>
    </dxf>
  </rfmt>
  <rfmt sheetId="1" sqref="A419">
    <dxf>
      <alignment horizontal="left"/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F13791BA-6C30-47C5-B324-05417807F849}" name="Пользователь" id="-1702009283" dateTime="2024-12-27T14:34:25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485"/>
  <sheetViews>
    <sheetView tabSelected="1" view="pageBreakPreview" zoomScaleNormal="100" zoomScaleSheetLayoutView="100" workbookViewId="0">
      <selection activeCell="J12" sqref="J12"/>
    </sheetView>
  </sheetViews>
  <sheetFormatPr defaultRowHeight="12.75"/>
  <cols>
    <col min="1" max="1" width="50.140625" style="1" customWidth="1"/>
    <col min="2" max="2" width="16" style="1" customWidth="1"/>
    <col min="3" max="3" width="9.7109375" style="1" customWidth="1"/>
    <col min="4" max="4" width="5.7109375" style="1" customWidth="1"/>
    <col min="5" max="5" width="6" style="1" customWidth="1"/>
    <col min="6" max="6" width="5.7109375" style="1" customWidth="1"/>
    <col min="7" max="7" width="24.28515625" style="1" customWidth="1"/>
    <col min="8" max="8" width="9.140625" style="1"/>
    <col min="9" max="9" width="12.5703125" style="1" bestFit="1" customWidth="1"/>
    <col min="10" max="16384" width="9.140625" style="1"/>
  </cols>
  <sheetData>
    <row r="1" spans="1:7">
      <c r="G1" s="3" t="s">
        <v>458</v>
      </c>
    </row>
    <row r="2" spans="1:7">
      <c r="G2" s="3" t="s">
        <v>427</v>
      </c>
    </row>
    <row r="3" spans="1:7">
      <c r="G3" s="122" t="s">
        <v>523</v>
      </c>
    </row>
    <row r="5" spans="1:7" ht="12.75" customHeight="1">
      <c r="A5" s="30"/>
      <c r="B5" s="30"/>
      <c r="C5" s="30"/>
      <c r="D5" s="30"/>
      <c r="E5" s="30"/>
      <c r="F5" s="61"/>
      <c r="G5" s="3" t="s">
        <v>301</v>
      </c>
    </row>
    <row r="6" spans="1:7" ht="12.75" customHeight="1">
      <c r="A6" s="30"/>
      <c r="B6" s="30"/>
      <c r="C6" s="30"/>
      <c r="D6" s="30"/>
      <c r="E6" s="30"/>
      <c r="F6" s="61"/>
      <c r="G6" s="3" t="s">
        <v>162</v>
      </c>
    </row>
    <row r="7" spans="1:7" ht="12.75" customHeight="1">
      <c r="A7" s="30"/>
      <c r="B7" s="30"/>
      <c r="C7" s="30"/>
      <c r="D7" s="30"/>
      <c r="E7" s="2"/>
      <c r="F7" s="61"/>
      <c r="G7" s="3" t="s">
        <v>163</v>
      </c>
    </row>
    <row r="8" spans="1:7" ht="12.75" customHeight="1">
      <c r="A8" s="30"/>
      <c r="B8" s="30"/>
      <c r="C8" s="30"/>
      <c r="D8" s="30"/>
      <c r="E8" s="2"/>
      <c r="F8" s="61"/>
      <c r="G8" s="3" t="s">
        <v>50</v>
      </c>
    </row>
    <row r="9" spans="1:7" ht="12.75" customHeight="1">
      <c r="A9" s="30"/>
      <c r="B9" s="30"/>
      <c r="C9" s="30"/>
      <c r="D9" s="30"/>
      <c r="E9" s="2"/>
      <c r="F9" s="61"/>
      <c r="G9" s="3" t="s">
        <v>335</v>
      </c>
    </row>
    <row r="10" spans="1:7" ht="12.75" customHeight="1">
      <c r="A10" s="30"/>
      <c r="B10" s="30"/>
      <c r="C10" s="30"/>
      <c r="D10" s="30"/>
      <c r="E10" s="2"/>
      <c r="F10" s="123" t="s">
        <v>336</v>
      </c>
      <c r="G10" s="123"/>
    </row>
    <row r="11" spans="1:7" ht="12.75" customHeight="1">
      <c r="A11" s="30"/>
      <c r="B11" s="30"/>
      <c r="C11" s="30"/>
      <c r="D11" s="30"/>
      <c r="E11" s="2"/>
      <c r="F11" s="61"/>
      <c r="G11" s="3" t="s">
        <v>384</v>
      </c>
    </row>
    <row r="12" spans="1:7" ht="12.75" customHeight="1">
      <c r="A12" s="30"/>
      <c r="B12" s="30"/>
      <c r="C12" s="30"/>
      <c r="D12" s="30"/>
      <c r="E12" s="2"/>
      <c r="F12" s="2"/>
    </row>
    <row r="13" spans="1:7" ht="12.75" customHeight="1">
      <c r="A13" s="30"/>
      <c r="B13" s="30"/>
      <c r="C13" s="30"/>
      <c r="D13" s="30"/>
      <c r="E13" s="2"/>
      <c r="F13" s="2"/>
    </row>
    <row r="14" spans="1:7" ht="18.75">
      <c r="A14" s="124" t="s">
        <v>337</v>
      </c>
      <c r="B14" s="124"/>
      <c r="C14" s="124"/>
      <c r="D14" s="124"/>
      <c r="E14" s="124"/>
      <c r="F14" s="124"/>
      <c r="G14" s="124"/>
    </row>
    <row r="15" spans="1:7" ht="18.75">
      <c r="A15" s="60"/>
      <c r="B15" s="60"/>
      <c r="C15" s="60"/>
      <c r="D15" s="60"/>
      <c r="E15" s="60"/>
      <c r="F15" s="60"/>
      <c r="G15" s="60"/>
    </row>
    <row r="16" spans="1:7" ht="15.75">
      <c r="A16" s="31"/>
      <c r="B16" s="31"/>
      <c r="C16" s="31"/>
      <c r="D16" s="31"/>
      <c r="E16" s="31"/>
      <c r="F16" s="31"/>
      <c r="G16" s="32" t="s">
        <v>74</v>
      </c>
    </row>
    <row r="17" spans="1:8" ht="34.5" customHeight="1">
      <c r="A17" s="128" t="s">
        <v>28</v>
      </c>
      <c r="B17" s="33"/>
      <c r="C17" s="33"/>
      <c r="D17" s="126" t="s">
        <v>66</v>
      </c>
      <c r="E17" s="126" t="s">
        <v>42</v>
      </c>
      <c r="F17" s="127"/>
      <c r="G17" s="125" t="s">
        <v>175</v>
      </c>
    </row>
    <row r="18" spans="1:8" ht="25.5">
      <c r="A18" s="128"/>
      <c r="B18" s="33" t="s">
        <v>40</v>
      </c>
      <c r="C18" s="33" t="s">
        <v>41</v>
      </c>
      <c r="D18" s="126"/>
      <c r="E18" s="33" t="s">
        <v>38</v>
      </c>
      <c r="F18" s="33" t="s">
        <v>39</v>
      </c>
      <c r="G18" s="125"/>
    </row>
    <row r="19" spans="1:8" ht="25.5">
      <c r="A19" s="54" t="s">
        <v>331</v>
      </c>
      <c r="B19" s="55" t="s">
        <v>179</v>
      </c>
      <c r="C19" s="55"/>
      <c r="D19" s="55"/>
      <c r="E19" s="55"/>
      <c r="F19" s="55"/>
      <c r="G19" s="73">
        <f>G20+G23+G33+G37+G41</f>
        <v>1387.6510000000001</v>
      </c>
      <c r="H19" s="106"/>
    </row>
    <row r="20" spans="1:8" s="27" customFormat="1" ht="38.25">
      <c r="A20" s="17" t="s">
        <v>218</v>
      </c>
      <c r="B20" s="4" t="s">
        <v>191</v>
      </c>
      <c r="C20" s="4"/>
      <c r="D20" s="4" t="s">
        <v>77</v>
      </c>
      <c r="E20" s="4" t="s">
        <v>29</v>
      </c>
      <c r="F20" s="4" t="s">
        <v>51</v>
      </c>
      <c r="G20" s="5">
        <f>G21</f>
        <v>102.59099999999999</v>
      </c>
    </row>
    <row r="21" spans="1:8" s="26" customFormat="1" ht="25.5">
      <c r="A21" s="12" t="s">
        <v>82</v>
      </c>
      <c r="B21" s="4" t="s">
        <v>187</v>
      </c>
      <c r="C21" s="7"/>
      <c r="D21" s="4">
        <v>968</v>
      </c>
      <c r="E21" s="4" t="s">
        <v>29</v>
      </c>
      <c r="F21" s="4" t="s">
        <v>51</v>
      </c>
      <c r="G21" s="5">
        <f>G22</f>
        <v>102.59099999999999</v>
      </c>
    </row>
    <row r="22" spans="1:8" ht="25.5">
      <c r="A22" s="50" t="s">
        <v>56</v>
      </c>
      <c r="B22" s="6" t="s">
        <v>187</v>
      </c>
      <c r="C22" s="6" t="s">
        <v>57</v>
      </c>
      <c r="D22" s="6" t="s">
        <v>77</v>
      </c>
      <c r="E22" s="6" t="s">
        <v>29</v>
      </c>
      <c r="F22" s="6" t="s">
        <v>51</v>
      </c>
      <c r="G22" s="62">
        <v>102.59099999999999</v>
      </c>
    </row>
    <row r="23" spans="1:8" ht="25.5">
      <c r="A23" s="17" t="s">
        <v>219</v>
      </c>
      <c r="B23" s="4" t="s">
        <v>220</v>
      </c>
      <c r="C23" s="4"/>
      <c r="D23" s="4" t="s">
        <v>77</v>
      </c>
      <c r="E23" s="4" t="s">
        <v>29</v>
      </c>
      <c r="F23" s="4" t="s">
        <v>51</v>
      </c>
      <c r="G23" s="64">
        <f>G24</f>
        <v>422</v>
      </c>
    </row>
    <row r="24" spans="1:8" s="26" customFormat="1" ht="38.25">
      <c r="A24" s="18" t="s">
        <v>180</v>
      </c>
      <c r="B24" s="4" t="s">
        <v>15</v>
      </c>
      <c r="C24" s="4"/>
      <c r="D24" s="4" t="s">
        <v>77</v>
      </c>
      <c r="E24" s="4" t="s">
        <v>29</v>
      </c>
      <c r="F24" s="4" t="s">
        <v>51</v>
      </c>
      <c r="G24" s="64">
        <f>SUM(G25:G32)</f>
        <v>422</v>
      </c>
    </row>
    <row r="25" spans="1:8" ht="25.5">
      <c r="A25" s="50" t="s">
        <v>56</v>
      </c>
      <c r="B25" s="6" t="s">
        <v>15</v>
      </c>
      <c r="C25" s="6" t="s">
        <v>57</v>
      </c>
      <c r="D25" s="6" t="s">
        <v>77</v>
      </c>
      <c r="E25" s="6" t="s">
        <v>29</v>
      </c>
      <c r="F25" s="6" t="s">
        <v>51</v>
      </c>
      <c r="G25" s="62">
        <v>104.9</v>
      </c>
    </row>
    <row r="26" spans="1:8" ht="25.5">
      <c r="A26" s="50" t="s">
        <v>56</v>
      </c>
      <c r="B26" s="6" t="s">
        <v>15</v>
      </c>
      <c r="C26" s="6" t="s">
        <v>57</v>
      </c>
      <c r="D26" s="6" t="s">
        <v>75</v>
      </c>
      <c r="E26" s="6" t="s">
        <v>32</v>
      </c>
      <c r="F26" s="6" t="s">
        <v>34</v>
      </c>
      <c r="G26" s="62">
        <v>25</v>
      </c>
    </row>
    <row r="27" spans="1:8" ht="25.5">
      <c r="A27" s="50" t="s">
        <v>56</v>
      </c>
      <c r="B27" s="6" t="s">
        <v>15</v>
      </c>
      <c r="C27" s="6" t="s">
        <v>57</v>
      </c>
      <c r="D27" s="6" t="s">
        <v>389</v>
      </c>
      <c r="E27" s="6" t="s">
        <v>29</v>
      </c>
      <c r="F27" s="6" t="s">
        <v>36</v>
      </c>
      <c r="G27" s="62">
        <v>20</v>
      </c>
    </row>
    <row r="28" spans="1:8" ht="25.5">
      <c r="A28" s="50" t="s">
        <v>56</v>
      </c>
      <c r="B28" s="6" t="s">
        <v>15</v>
      </c>
      <c r="C28" s="6" t="s">
        <v>57</v>
      </c>
      <c r="D28" s="6" t="s">
        <v>83</v>
      </c>
      <c r="E28" s="6" t="s">
        <v>29</v>
      </c>
      <c r="F28" s="6" t="s">
        <v>51</v>
      </c>
      <c r="G28" s="62">
        <v>20</v>
      </c>
    </row>
    <row r="29" spans="1:8" ht="25.5">
      <c r="A29" s="50" t="s">
        <v>56</v>
      </c>
      <c r="B29" s="6" t="s">
        <v>15</v>
      </c>
      <c r="C29" s="6" t="s">
        <v>57</v>
      </c>
      <c r="D29" s="6" t="s">
        <v>76</v>
      </c>
      <c r="E29" s="6" t="s">
        <v>35</v>
      </c>
      <c r="F29" s="6" t="s">
        <v>31</v>
      </c>
      <c r="G29" s="62">
        <v>26.2</v>
      </c>
    </row>
    <row r="30" spans="1:8" ht="25.5">
      <c r="A30" s="50" t="s">
        <v>56</v>
      </c>
      <c r="B30" s="6" t="s">
        <v>15</v>
      </c>
      <c r="C30" s="6" t="s">
        <v>57</v>
      </c>
      <c r="D30" s="6" t="s">
        <v>24</v>
      </c>
      <c r="E30" s="6" t="s">
        <v>31</v>
      </c>
      <c r="F30" s="6" t="s">
        <v>33</v>
      </c>
      <c r="G30" s="62">
        <v>47.7</v>
      </c>
    </row>
    <row r="31" spans="1:8" ht="25.5">
      <c r="A31" s="50" t="s">
        <v>56</v>
      </c>
      <c r="B31" s="6" t="s">
        <v>15</v>
      </c>
      <c r="C31" s="6" t="s">
        <v>57</v>
      </c>
      <c r="D31" s="6" t="s">
        <v>397</v>
      </c>
      <c r="E31" s="6" t="s">
        <v>29</v>
      </c>
      <c r="F31" s="6" t="s">
        <v>51</v>
      </c>
      <c r="G31" s="62">
        <v>13.7</v>
      </c>
    </row>
    <row r="32" spans="1:8">
      <c r="A32" s="19" t="s">
        <v>85</v>
      </c>
      <c r="B32" s="6" t="s">
        <v>15</v>
      </c>
      <c r="C32" s="6" t="s">
        <v>58</v>
      </c>
      <c r="D32" s="6" t="s">
        <v>77</v>
      </c>
      <c r="E32" s="6" t="s">
        <v>29</v>
      </c>
      <c r="F32" s="6" t="s">
        <v>51</v>
      </c>
      <c r="G32" s="62">
        <v>164.5</v>
      </c>
    </row>
    <row r="33" spans="1:8" s="27" customFormat="1" ht="38.25">
      <c r="A33" s="85" t="s">
        <v>338</v>
      </c>
      <c r="B33" s="4" t="s">
        <v>340</v>
      </c>
      <c r="C33" s="4"/>
      <c r="D33" s="4" t="s">
        <v>77</v>
      </c>
      <c r="E33" s="4" t="s">
        <v>29</v>
      </c>
      <c r="F33" s="4" t="s">
        <v>51</v>
      </c>
      <c r="G33" s="64">
        <f>G34</f>
        <v>714</v>
      </c>
    </row>
    <row r="34" spans="1:8" s="27" customFormat="1" ht="25.5">
      <c r="A34" s="17" t="s">
        <v>283</v>
      </c>
      <c r="B34" s="4" t="s">
        <v>341</v>
      </c>
      <c r="C34" s="7"/>
      <c r="D34" s="4" t="s">
        <v>77</v>
      </c>
      <c r="E34" s="4" t="s">
        <v>29</v>
      </c>
      <c r="F34" s="4" t="s">
        <v>51</v>
      </c>
      <c r="G34" s="64">
        <f>G35+G36</f>
        <v>714</v>
      </c>
    </row>
    <row r="35" spans="1:8" s="27" customFormat="1" ht="25.5">
      <c r="A35" s="11" t="s">
        <v>339</v>
      </c>
      <c r="B35" s="6" t="s">
        <v>341</v>
      </c>
      <c r="C35" s="6" t="s">
        <v>57</v>
      </c>
      <c r="D35" s="6" t="s">
        <v>77</v>
      </c>
      <c r="E35" s="6" t="s">
        <v>29</v>
      </c>
      <c r="F35" s="6" t="s">
        <v>51</v>
      </c>
      <c r="G35" s="62">
        <v>214</v>
      </c>
    </row>
    <row r="36" spans="1:8" s="27" customFormat="1">
      <c r="A36" s="19" t="s">
        <v>85</v>
      </c>
      <c r="B36" s="6" t="s">
        <v>341</v>
      </c>
      <c r="C36" s="6" t="s">
        <v>58</v>
      </c>
      <c r="D36" s="6" t="s">
        <v>77</v>
      </c>
      <c r="E36" s="6" t="s">
        <v>29</v>
      </c>
      <c r="F36" s="6" t="s">
        <v>51</v>
      </c>
      <c r="G36" s="62">
        <v>500</v>
      </c>
    </row>
    <row r="37" spans="1:8" s="27" customFormat="1" ht="38.25">
      <c r="A37" s="45" t="s">
        <v>3</v>
      </c>
      <c r="B37" s="4" t="s">
        <v>4</v>
      </c>
      <c r="C37" s="4"/>
      <c r="D37" s="4" t="s">
        <v>77</v>
      </c>
      <c r="E37" s="4" t="s">
        <v>29</v>
      </c>
      <c r="F37" s="4" t="s">
        <v>51</v>
      </c>
      <c r="G37" s="64">
        <f>G38</f>
        <v>93.9</v>
      </c>
    </row>
    <row r="38" spans="1:8" s="27" customFormat="1" ht="25.5">
      <c r="A38" s="12" t="s">
        <v>82</v>
      </c>
      <c r="B38" s="4" t="s">
        <v>385</v>
      </c>
      <c r="C38" s="7"/>
      <c r="D38" s="4" t="s">
        <v>77</v>
      </c>
      <c r="E38" s="4" t="s">
        <v>29</v>
      </c>
      <c r="F38" s="4" t="s">
        <v>51</v>
      </c>
      <c r="G38" s="5">
        <f>SUM(G39:G40)</f>
        <v>93.9</v>
      </c>
    </row>
    <row r="39" spans="1:8" s="27" customFormat="1" ht="25.5">
      <c r="A39" s="11" t="s">
        <v>339</v>
      </c>
      <c r="B39" s="6" t="s">
        <v>385</v>
      </c>
      <c r="C39" s="6" t="s">
        <v>57</v>
      </c>
      <c r="D39" s="6" t="s">
        <v>77</v>
      </c>
      <c r="E39" s="6" t="s">
        <v>29</v>
      </c>
      <c r="F39" s="6" t="s">
        <v>51</v>
      </c>
      <c r="G39" s="62">
        <v>58.9</v>
      </c>
    </row>
    <row r="40" spans="1:8" s="27" customFormat="1" ht="25.5">
      <c r="A40" s="11" t="s">
        <v>339</v>
      </c>
      <c r="B40" s="6" t="s">
        <v>385</v>
      </c>
      <c r="C40" s="6" t="s">
        <v>57</v>
      </c>
      <c r="D40" s="6" t="s">
        <v>24</v>
      </c>
      <c r="E40" s="6" t="s">
        <v>31</v>
      </c>
      <c r="F40" s="6" t="s">
        <v>33</v>
      </c>
      <c r="G40" s="62">
        <v>35</v>
      </c>
    </row>
    <row r="41" spans="1:8" s="27" customFormat="1" ht="25.5">
      <c r="A41" s="96" t="s">
        <v>388</v>
      </c>
      <c r="B41" s="4" t="s">
        <v>387</v>
      </c>
      <c r="C41" s="6"/>
      <c r="D41" s="4" t="s">
        <v>77</v>
      </c>
      <c r="E41" s="4" t="s">
        <v>29</v>
      </c>
      <c r="F41" s="4" t="s">
        <v>43</v>
      </c>
      <c r="G41" s="64">
        <f>G42</f>
        <v>55.16</v>
      </c>
    </row>
    <row r="42" spans="1:8" s="27" customFormat="1" ht="25.5">
      <c r="A42" s="96" t="s">
        <v>283</v>
      </c>
      <c r="B42" s="4" t="s">
        <v>386</v>
      </c>
      <c r="C42" s="6"/>
      <c r="D42" s="4" t="s">
        <v>77</v>
      </c>
      <c r="E42" s="4" t="s">
        <v>29</v>
      </c>
      <c r="F42" s="4" t="s">
        <v>51</v>
      </c>
      <c r="G42" s="64">
        <f>G43</f>
        <v>55.16</v>
      </c>
    </row>
    <row r="43" spans="1:8" s="27" customFormat="1" ht="21.75" customHeight="1">
      <c r="A43" s="100" t="s">
        <v>283</v>
      </c>
      <c r="B43" s="4" t="s">
        <v>386</v>
      </c>
      <c r="C43" s="6" t="s">
        <v>57</v>
      </c>
      <c r="D43" s="6" t="s">
        <v>77</v>
      </c>
      <c r="E43" s="6" t="s">
        <v>29</v>
      </c>
      <c r="F43" s="6" t="s">
        <v>51</v>
      </c>
      <c r="G43" s="62">
        <v>55.16</v>
      </c>
    </row>
    <row r="44" spans="1:8" s="27" customFormat="1" ht="38.25">
      <c r="A44" s="57" t="s">
        <v>332</v>
      </c>
      <c r="B44" s="55" t="s">
        <v>88</v>
      </c>
      <c r="C44" s="55"/>
      <c r="D44" s="55"/>
      <c r="E44" s="55"/>
      <c r="F44" s="55"/>
      <c r="G44" s="73">
        <f>G45+G53+G63</f>
        <v>80371.879530000006</v>
      </c>
      <c r="H44" s="83"/>
    </row>
    <row r="45" spans="1:8" s="27" customFormat="1" ht="27">
      <c r="A45" s="44" t="s">
        <v>0</v>
      </c>
      <c r="B45" s="7" t="s">
        <v>89</v>
      </c>
      <c r="C45" s="7"/>
      <c r="D45" s="7">
        <v>970</v>
      </c>
      <c r="E45" s="7" t="s">
        <v>29</v>
      </c>
      <c r="F45" s="7" t="s">
        <v>36</v>
      </c>
      <c r="G45" s="29">
        <f>G46</f>
        <v>11567.966649999998</v>
      </c>
    </row>
    <row r="46" spans="1:8" s="27" customFormat="1" ht="25.5">
      <c r="A46" s="22" t="s">
        <v>91</v>
      </c>
      <c r="B46" s="4" t="s">
        <v>90</v>
      </c>
      <c r="C46" s="4"/>
      <c r="D46" s="4">
        <v>970</v>
      </c>
      <c r="E46" s="4" t="s">
        <v>29</v>
      </c>
      <c r="F46" s="4" t="s">
        <v>36</v>
      </c>
      <c r="G46" s="64">
        <f>G47</f>
        <v>11567.966649999998</v>
      </c>
    </row>
    <row r="47" spans="1:8" s="27" customFormat="1" ht="25.5">
      <c r="A47" s="20" t="s">
        <v>69</v>
      </c>
      <c r="B47" s="4" t="s">
        <v>87</v>
      </c>
      <c r="C47" s="7"/>
      <c r="D47" s="4">
        <v>970</v>
      </c>
      <c r="E47" s="4" t="s">
        <v>29</v>
      </c>
      <c r="F47" s="4" t="s">
        <v>36</v>
      </c>
      <c r="G47" s="64">
        <f>G48+G49+G50+G51+G52</f>
        <v>11567.966649999998</v>
      </c>
    </row>
    <row r="48" spans="1:8" s="27" customFormat="1" ht="25.5">
      <c r="A48" s="10" t="s">
        <v>92</v>
      </c>
      <c r="B48" s="6" t="s">
        <v>87</v>
      </c>
      <c r="C48" s="6" t="s">
        <v>53</v>
      </c>
      <c r="D48" s="6">
        <v>970</v>
      </c>
      <c r="E48" s="6" t="s">
        <v>29</v>
      </c>
      <c r="F48" s="6" t="s">
        <v>36</v>
      </c>
      <c r="G48" s="15">
        <v>7880.7805799999996</v>
      </c>
    </row>
    <row r="49" spans="1:7" s="27" customFormat="1" ht="38.25">
      <c r="A49" s="10" t="s">
        <v>279</v>
      </c>
      <c r="B49" s="6" t="s">
        <v>87</v>
      </c>
      <c r="C49" s="6" t="s">
        <v>275</v>
      </c>
      <c r="D49" s="6">
        <v>970</v>
      </c>
      <c r="E49" s="6" t="s">
        <v>29</v>
      </c>
      <c r="F49" s="6" t="s">
        <v>36</v>
      </c>
      <c r="G49" s="15">
        <v>61.98</v>
      </c>
    </row>
    <row r="50" spans="1:7" s="27" customFormat="1" ht="38.25">
      <c r="A50" s="10" t="s">
        <v>93</v>
      </c>
      <c r="B50" s="6" t="s">
        <v>87</v>
      </c>
      <c r="C50" s="6" t="s">
        <v>86</v>
      </c>
      <c r="D50" s="6">
        <v>970</v>
      </c>
      <c r="E50" s="6" t="s">
        <v>29</v>
      </c>
      <c r="F50" s="6" t="s">
        <v>36</v>
      </c>
      <c r="G50" s="15">
        <v>2313.9518899999998</v>
      </c>
    </row>
    <row r="51" spans="1:7" s="27" customFormat="1" ht="25.5">
      <c r="A51" s="10" t="s">
        <v>54</v>
      </c>
      <c r="B51" s="6" t="s">
        <v>87</v>
      </c>
      <c r="C51" s="6" t="s">
        <v>55</v>
      </c>
      <c r="D51" s="6">
        <v>970</v>
      </c>
      <c r="E51" s="6" t="s">
        <v>29</v>
      </c>
      <c r="F51" s="6" t="s">
        <v>36</v>
      </c>
      <c r="G51" s="62">
        <v>1054.7339999999999</v>
      </c>
    </row>
    <row r="52" spans="1:7" s="27" customFormat="1" ht="25.5">
      <c r="A52" s="10" t="s">
        <v>56</v>
      </c>
      <c r="B52" s="6" t="s">
        <v>87</v>
      </c>
      <c r="C52" s="6" t="s">
        <v>57</v>
      </c>
      <c r="D52" s="6">
        <v>970</v>
      </c>
      <c r="E52" s="6" t="s">
        <v>29</v>
      </c>
      <c r="F52" s="6" t="s">
        <v>36</v>
      </c>
      <c r="G52" s="62">
        <v>256.52017999999998</v>
      </c>
    </row>
    <row r="53" spans="1:7" s="27" customFormat="1" ht="27">
      <c r="A53" s="23" t="s">
        <v>231</v>
      </c>
      <c r="B53" s="7" t="s">
        <v>94</v>
      </c>
      <c r="C53" s="7"/>
      <c r="D53" s="7">
        <v>970</v>
      </c>
      <c r="E53" s="7" t="s">
        <v>48</v>
      </c>
      <c r="F53" s="7" t="s">
        <v>29</v>
      </c>
      <c r="G53" s="63">
        <f>G54</f>
        <v>68796.93121000001</v>
      </c>
    </row>
    <row r="54" spans="1:7" s="27" customFormat="1" ht="25.5">
      <c r="A54" s="12" t="s">
        <v>95</v>
      </c>
      <c r="B54" s="4" t="s">
        <v>96</v>
      </c>
      <c r="C54" s="4"/>
      <c r="D54" s="4">
        <v>970</v>
      </c>
      <c r="E54" s="4" t="s">
        <v>48</v>
      </c>
      <c r="F54" s="4" t="s">
        <v>29</v>
      </c>
      <c r="G54" s="64">
        <f>G55+G57+G61+G59</f>
        <v>68796.93121000001</v>
      </c>
    </row>
    <row r="55" spans="1:7" s="27" customFormat="1" ht="25.5">
      <c r="A55" s="12" t="s">
        <v>49</v>
      </c>
      <c r="B55" s="4" t="s">
        <v>98</v>
      </c>
      <c r="C55" s="4"/>
      <c r="D55" s="4">
        <v>970</v>
      </c>
      <c r="E55" s="4" t="s">
        <v>48</v>
      </c>
      <c r="F55" s="4" t="s">
        <v>29</v>
      </c>
      <c r="G55" s="64">
        <f>SUM(G56)</f>
        <v>23391.200000000001</v>
      </c>
    </row>
    <row r="56" spans="1:7" s="27" customFormat="1">
      <c r="A56" s="14" t="s">
        <v>73</v>
      </c>
      <c r="B56" s="6" t="s">
        <v>98</v>
      </c>
      <c r="C56" s="6" t="s">
        <v>65</v>
      </c>
      <c r="D56" s="6">
        <v>970</v>
      </c>
      <c r="E56" s="6" t="s">
        <v>48</v>
      </c>
      <c r="F56" s="6" t="s">
        <v>29</v>
      </c>
      <c r="G56" s="62">
        <v>23391.200000000001</v>
      </c>
    </row>
    <row r="57" spans="1:7" s="27" customFormat="1" ht="25.5">
      <c r="A57" s="76" t="s">
        <v>390</v>
      </c>
      <c r="B57" s="4" t="s">
        <v>477</v>
      </c>
      <c r="C57" s="4"/>
      <c r="D57" s="4" t="s">
        <v>389</v>
      </c>
      <c r="E57" s="4" t="s">
        <v>48</v>
      </c>
      <c r="F57" s="4" t="s">
        <v>43</v>
      </c>
      <c r="G57" s="64">
        <f>G58</f>
        <v>42084.13121</v>
      </c>
    </row>
    <row r="58" spans="1:7" s="27" customFormat="1">
      <c r="A58" s="94" t="s">
        <v>85</v>
      </c>
      <c r="B58" s="6" t="s">
        <v>477</v>
      </c>
      <c r="C58" s="6" t="s">
        <v>58</v>
      </c>
      <c r="D58" s="6" t="s">
        <v>389</v>
      </c>
      <c r="E58" s="6" t="s">
        <v>48</v>
      </c>
      <c r="F58" s="6" t="s">
        <v>43</v>
      </c>
      <c r="G58" s="62">
        <v>42084.13121</v>
      </c>
    </row>
    <row r="59" spans="1:7" s="27" customFormat="1" ht="51">
      <c r="A59" s="13" t="s">
        <v>459</v>
      </c>
      <c r="B59" s="112" t="s">
        <v>492</v>
      </c>
      <c r="C59" s="112"/>
      <c r="D59" s="112" t="s">
        <v>389</v>
      </c>
      <c r="E59" s="112" t="s">
        <v>48</v>
      </c>
      <c r="F59" s="112" t="s">
        <v>43</v>
      </c>
      <c r="G59" s="64">
        <v>3200</v>
      </c>
    </row>
    <row r="60" spans="1:7" s="27" customFormat="1">
      <c r="A60" s="94" t="s">
        <v>85</v>
      </c>
      <c r="B60" s="113" t="s">
        <v>492</v>
      </c>
      <c r="C60" s="113" t="s">
        <v>58</v>
      </c>
      <c r="D60" s="113" t="s">
        <v>389</v>
      </c>
      <c r="E60" s="113" t="s">
        <v>48</v>
      </c>
      <c r="F60" s="113" t="s">
        <v>43</v>
      </c>
      <c r="G60" s="62">
        <v>3200</v>
      </c>
    </row>
    <row r="61" spans="1:7" s="27" customFormat="1" ht="25.5">
      <c r="A61" s="99" t="s">
        <v>72</v>
      </c>
      <c r="B61" s="4" t="s">
        <v>97</v>
      </c>
      <c r="C61" s="4"/>
      <c r="D61" s="4">
        <v>970</v>
      </c>
      <c r="E61" s="4" t="s">
        <v>48</v>
      </c>
      <c r="F61" s="4" t="s">
        <v>29</v>
      </c>
      <c r="G61" s="64">
        <f>SUM(G62)</f>
        <v>121.6</v>
      </c>
    </row>
    <row r="62" spans="1:7" s="27" customFormat="1">
      <c r="A62" s="14" t="s">
        <v>73</v>
      </c>
      <c r="B62" s="6" t="s">
        <v>97</v>
      </c>
      <c r="C62" s="6" t="s">
        <v>65</v>
      </c>
      <c r="D62" s="6">
        <v>970</v>
      </c>
      <c r="E62" s="6" t="s">
        <v>48</v>
      </c>
      <c r="F62" s="6" t="s">
        <v>29</v>
      </c>
      <c r="G62" s="62">
        <v>121.6</v>
      </c>
    </row>
    <row r="63" spans="1:7" s="27" customFormat="1" ht="13.5">
      <c r="A63" s="43" t="s">
        <v>342</v>
      </c>
      <c r="B63" s="7" t="s">
        <v>346</v>
      </c>
      <c r="C63" s="6"/>
      <c r="D63" s="7">
        <v>970</v>
      </c>
      <c r="E63" s="7" t="s">
        <v>51</v>
      </c>
      <c r="F63" s="7" t="s">
        <v>29</v>
      </c>
      <c r="G63" s="86">
        <f>G64</f>
        <v>6.9816700000000003</v>
      </c>
    </row>
    <row r="64" spans="1:7" s="27" customFormat="1" ht="25.5">
      <c r="A64" s="13" t="s">
        <v>343</v>
      </c>
      <c r="B64" s="4" t="s">
        <v>347</v>
      </c>
      <c r="C64" s="4"/>
      <c r="D64" s="4">
        <v>970</v>
      </c>
      <c r="E64" s="4" t="s">
        <v>51</v>
      </c>
      <c r="F64" s="4" t="s">
        <v>29</v>
      </c>
      <c r="G64" s="64">
        <f>G65</f>
        <v>6.9816700000000003</v>
      </c>
    </row>
    <row r="65" spans="1:8" s="27" customFormat="1">
      <c r="A65" s="13" t="s">
        <v>344</v>
      </c>
      <c r="B65" s="4" t="s">
        <v>348</v>
      </c>
      <c r="C65" s="4"/>
      <c r="D65" s="4">
        <v>970</v>
      </c>
      <c r="E65" s="4" t="s">
        <v>51</v>
      </c>
      <c r="F65" s="4" t="s">
        <v>29</v>
      </c>
      <c r="G65" s="64">
        <f>G66</f>
        <v>6.9816700000000003</v>
      </c>
    </row>
    <row r="66" spans="1:8" s="27" customFormat="1">
      <c r="A66" s="84" t="s">
        <v>345</v>
      </c>
      <c r="B66" s="6" t="s">
        <v>348</v>
      </c>
      <c r="C66" s="6" t="s">
        <v>349</v>
      </c>
      <c r="D66" s="4">
        <v>970</v>
      </c>
      <c r="E66" s="4" t="s">
        <v>51</v>
      </c>
      <c r="F66" s="4" t="s">
        <v>29</v>
      </c>
      <c r="G66" s="62">
        <v>6.9816700000000003</v>
      </c>
    </row>
    <row r="67" spans="1:8" s="27" customFormat="1" ht="38.25">
      <c r="A67" s="54" t="s">
        <v>493</v>
      </c>
      <c r="B67" s="55" t="s">
        <v>188</v>
      </c>
      <c r="C67" s="55"/>
      <c r="D67" s="55"/>
      <c r="E67" s="55"/>
      <c r="F67" s="55"/>
      <c r="G67" s="73">
        <f>G68+G71+G78</f>
        <v>5203</v>
      </c>
      <c r="H67" s="83"/>
    </row>
    <row r="68" spans="1:8" s="27" customFormat="1" ht="28.5" customHeight="1">
      <c r="A68" s="67" t="s">
        <v>285</v>
      </c>
      <c r="B68" s="4" t="s">
        <v>284</v>
      </c>
      <c r="C68" s="4"/>
      <c r="D68" s="4">
        <v>968</v>
      </c>
      <c r="E68" s="4" t="s">
        <v>29</v>
      </c>
      <c r="F68" s="4" t="s">
        <v>51</v>
      </c>
      <c r="G68" s="5">
        <f>G69</f>
        <v>123</v>
      </c>
    </row>
    <row r="69" spans="1:8" s="27" customFormat="1" ht="27" customHeight="1">
      <c r="A69" s="76" t="s">
        <v>283</v>
      </c>
      <c r="B69" s="4" t="s">
        <v>282</v>
      </c>
      <c r="C69" s="4"/>
      <c r="D69" s="4">
        <v>968</v>
      </c>
      <c r="E69" s="4" t="s">
        <v>29</v>
      </c>
      <c r="F69" s="4" t="s">
        <v>51</v>
      </c>
      <c r="G69" s="64">
        <f>G70</f>
        <v>123</v>
      </c>
    </row>
    <row r="70" spans="1:8" s="27" customFormat="1" ht="25.5">
      <c r="A70" s="98" t="s">
        <v>56</v>
      </c>
      <c r="B70" s="6" t="s">
        <v>282</v>
      </c>
      <c r="C70" s="6" t="s">
        <v>57</v>
      </c>
      <c r="D70" s="6">
        <v>968</v>
      </c>
      <c r="E70" s="6" t="s">
        <v>29</v>
      </c>
      <c r="F70" s="6" t="s">
        <v>51</v>
      </c>
      <c r="G70" s="62">
        <v>123</v>
      </c>
    </row>
    <row r="71" spans="1:8" s="27" customFormat="1" ht="51">
      <c r="A71" s="93" t="s">
        <v>391</v>
      </c>
      <c r="B71" s="4" t="s">
        <v>476</v>
      </c>
      <c r="C71" s="6"/>
      <c r="D71" s="4" t="s">
        <v>77</v>
      </c>
      <c r="E71" s="4" t="s">
        <v>31</v>
      </c>
      <c r="F71" s="4" t="s">
        <v>47</v>
      </c>
      <c r="G71" s="64">
        <f>SUM(G72:G77)</f>
        <v>262</v>
      </c>
    </row>
    <row r="72" spans="1:8" s="27" customFormat="1">
      <c r="A72" s="98" t="s">
        <v>393</v>
      </c>
      <c r="B72" s="6" t="s">
        <v>476</v>
      </c>
      <c r="C72" s="6" t="s">
        <v>57</v>
      </c>
      <c r="D72" s="6" t="s">
        <v>77</v>
      </c>
      <c r="E72" s="6" t="s">
        <v>31</v>
      </c>
      <c r="F72" s="6" t="s">
        <v>47</v>
      </c>
      <c r="G72" s="62">
        <v>160.1</v>
      </c>
    </row>
    <row r="73" spans="1:8" s="27" customFormat="1">
      <c r="A73" s="98" t="s">
        <v>393</v>
      </c>
      <c r="B73" s="6" t="s">
        <v>476</v>
      </c>
      <c r="C73" s="6" t="s">
        <v>57</v>
      </c>
      <c r="D73" s="6" t="s">
        <v>76</v>
      </c>
      <c r="E73" s="6" t="s">
        <v>35</v>
      </c>
      <c r="F73" s="6" t="s">
        <v>31</v>
      </c>
      <c r="G73" s="62">
        <v>57</v>
      </c>
    </row>
    <row r="74" spans="1:8" s="27" customFormat="1">
      <c r="A74" s="19" t="s">
        <v>361</v>
      </c>
      <c r="B74" s="6" t="s">
        <v>476</v>
      </c>
      <c r="C74" s="6" t="s">
        <v>62</v>
      </c>
      <c r="D74" s="6" t="s">
        <v>76</v>
      </c>
      <c r="E74" s="6" t="s">
        <v>35</v>
      </c>
      <c r="F74" s="6" t="s">
        <v>29</v>
      </c>
      <c r="G74" s="62">
        <v>5</v>
      </c>
    </row>
    <row r="75" spans="1:8" s="27" customFormat="1">
      <c r="A75" s="98" t="s">
        <v>255</v>
      </c>
      <c r="B75" s="6" t="s">
        <v>476</v>
      </c>
      <c r="C75" s="6" t="s">
        <v>68</v>
      </c>
      <c r="D75" s="6" t="s">
        <v>77</v>
      </c>
      <c r="E75" s="6" t="s">
        <v>31</v>
      </c>
      <c r="F75" s="6" t="s">
        <v>47</v>
      </c>
      <c r="G75" s="62">
        <v>9.9</v>
      </c>
    </row>
    <row r="76" spans="1:8" s="27" customFormat="1">
      <c r="A76" s="98" t="s">
        <v>255</v>
      </c>
      <c r="B76" s="6" t="s">
        <v>476</v>
      </c>
      <c r="C76" s="6" t="s">
        <v>68</v>
      </c>
      <c r="D76" s="6" t="s">
        <v>75</v>
      </c>
      <c r="E76" s="6" t="s">
        <v>32</v>
      </c>
      <c r="F76" s="6" t="s">
        <v>43</v>
      </c>
      <c r="G76" s="62">
        <v>5</v>
      </c>
    </row>
    <row r="77" spans="1:8" s="27" customFormat="1">
      <c r="A77" s="98" t="s">
        <v>255</v>
      </c>
      <c r="B77" s="6" t="s">
        <v>476</v>
      </c>
      <c r="C77" s="6" t="s">
        <v>68</v>
      </c>
      <c r="D77" s="6" t="s">
        <v>76</v>
      </c>
      <c r="E77" s="6" t="s">
        <v>35</v>
      </c>
      <c r="F77" s="6" t="s">
        <v>29</v>
      </c>
      <c r="G77" s="62">
        <v>25</v>
      </c>
    </row>
    <row r="78" spans="1:8" s="27" customFormat="1" ht="38.25">
      <c r="A78" s="93" t="s">
        <v>392</v>
      </c>
      <c r="B78" s="4" t="s">
        <v>475</v>
      </c>
      <c r="C78" s="6"/>
      <c r="D78" s="4" t="s">
        <v>77</v>
      </c>
      <c r="E78" s="4" t="s">
        <v>31</v>
      </c>
      <c r="F78" s="4" t="s">
        <v>47</v>
      </c>
      <c r="G78" s="64">
        <f>G79</f>
        <v>4818</v>
      </c>
    </row>
    <row r="79" spans="1:8" s="27" customFormat="1">
      <c r="A79" s="98" t="s">
        <v>255</v>
      </c>
      <c r="B79" s="6" t="s">
        <v>475</v>
      </c>
      <c r="C79" s="6" t="s">
        <v>68</v>
      </c>
      <c r="D79" s="6" t="s">
        <v>77</v>
      </c>
      <c r="E79" s="6" t="s">
        <v>31</v>
      </c>
      <c r="F79" s="6" t="s">
        <v>47</v>
      </c>
      <c r="G79" s="62">
        <v>4818</v>
      </c>
    </row>
    <row r="80" spans="1:8" s="27" customFormat="1" ht="51">
      <c r="A80" s="57" t="s">
        <v>494</v>
      </c>
      <c r="B80" s="55" t="s">
        <v>100</v>
      </c>
      <c r="C80" s="55"/>
      <c r="D80" s="55"/>
      <c r="E80" s="55"/>
      <c r="F80" s="55"/>
      <c r="G80" s="73">
        <f>G81+G100</f>
        <v>248541.90504000001</v>
      </c>
      <c r="H80" s="105"/>
    </row>
    <row r="81" spans="1:7" s="27" customFormat="1" ht="40.5">
      <c r="A81" s="44" t="s">
        <v>495</v>
      </c>
      <c r="B81" s="7" t="s">
        <v>101</v>
      </c>
      <c r="C81" s="7"/>
      <c r="D81" s="7" t="s">
        <v>83</v>
      </c>
      <c r="E81" s="7" t="s">
        <v>29</v>
      </c>
      <c r="F81" s="7" t="s">
        <v>51</v>
      </c>
      <c r="G81" s="29">
        <f>G82+G93+G90</f>
        <v>11329.25085</v>
      </c>
    </row>
    <row r="82" spans="1:7" s="27" customFormat="1" ht="38.25">
      <c r="A82" s="22" t="s">
        <v>199</v>
      </c>
      <c r="B82" s="4" t="s">
        <v>21</v>
      </c>
      <c r="C82" s="4"/>
      <c r="D82" s="4" t="s">
        <v>83</v>
      </c>
      <c r="E82" s="4" t="s">
        <v>29</v>
      </c>
      <c r="F82" s="4" t="s">
        <v>51</v>
      </c>
      <c r="G82" s="5">
        <f>G83+G87</f>
        <v>5327.3025300000008</v>
      </c>
    </row>
    <row r="83" spans="1:7" s="27" customFormat="1" ht="25.5">
      <c r="A83" s="20" t="s">
        <v>69</v>
      </c>
      <c r="B83" s="4" t="s">
        <v>160</v>
      </c>
      <c r="C83" s="7"/>
      <c r="D83" s="4" t="s">
        <v>83</v>
      </c>
      <c r="E83" s="4" t="s">
        <v>29</v>
      </c>
      <c r="F83" s="4" t="s">
        <v>51</v>
      </c>
      <c r="G83" s="64">
        <f>SUM(G84:G86)</f>
        <v>5026.0656800000006</v>
      </c>
    </row>
    <row r="84" spans="1:7" s="27" customFormat="1" ht="25.5">
      <c r="A84" s="10" t="s">
        <v>92</v>
      </c>
      <c r="B84" s="6" t="s">
        <v>160</v>
      </c>
      <c r="C84" s="6" t="s">
        <v>53</v>
      </c>
      <c r="D84" s="6" t="s">
        <v>83</v>
      </c>
      <c r="E84" s="6" t="s">
        <v>29</v>
      </c>
      <c r="F84" s="6" t="s">
        <v>51</v>
      </c>
      <c r="G84" s="62">
        <v>3845.3427000000001</v>
      </c>
    </row>
    <row r="85" spans="1:7" s="27" customFormat="1" ht="38.25">
      <c r="A85" s="10" t="s">
        <v>279</v>
      </c>
      <c r="B85" s="6" t="s">
        <v>160</v>
      </c>
      <c r="C85" s="6" t="s">
        <v>275</v>
      </c>
      <c r="D85" s="6" t="s">
        <v>83</v>
      </c>
      <c r="E85" s="6" t="s">
        <v>29</v>
      </c>
      <c r="F85" s="6" t="s">
        <v>51</v>
      </c>
      <c r="G85" s="62">
        <v>31.8</v>
      </c>
    </row>
    <row r="86" spans="1:7" s="27" customFormat="1" ht="38.25">
      <c r="A86" s="10" t="s">
        <v>93</v>
      </c>
      <c r="B86" s="6" t="s">
        <v>160</v>
      </c>
      <c r="C86" s="6" t="s">
        <v>86</v>
      </c>
      <c r="D86" s="6" t="s">
        <v>83</v>
      </c>
      <c r="E86" s="6" t="s">
        <v>29</v>
      </c>
      <c r="F86" s="6" t="s">
        <v>51</v>
      </c>
      <c r="G86" s="62">
        <v>1148.9229800000001</v>
      </c>
    </row>
    <row r="87" spans="1:7" s="27" customFormat="1" ht="18" customHeight="1">
      <c r="A87" s="12" t="s">
        <v>196</v>
      </c>
      <c r="B87" s="4" t="s">
        <v>20</v>
      </c>
      <c r="C87" s="4"/>
      <c r="D87" s="4" t="s">
        <v>83</v>
      </c>
      <c r="E87" s="4" t="s">
        <v>29</v>
      </c>
      <c r="F87" s="4" t="s">
        <v>51</v>
      </c>
      <c r="G87" s="64">
        <f>SUM(G88:G89)</f>
        <v>301.23685</v>
      </c>
    </row>
    <row r="88" spans="1:7" s="27" customFormat="1" ht="25.5">
      <c r="A88" s="10" t="s">
        <v>54</v>
      </c>
      <c r="B88" s="6" t="s">
        <v>254</v>
      </c>
      <c r="C88" s="6" t="s">
        <v>55</v>
      </c>
      <c r="D88" s="6" t="s">
        <v>83</v>
      </c>
      <c r="E88" s="6" t="s">
        <v>29</v>
      </c>
      <c r="F88" s="6" t="s">
        <v>51</v>
      </c>
      <c r="G88" s="62">
        <v>229.834</v>
      </c>
    </row>
    <row r="89" spans="1:7" s="27" customFormat="1" ht="25.5">
      <c r="A89" s="10" t="s">
        <v>56</v>
      </c>
      <c r="B89" s="6" t="s">
        <v>254</v>
      </c>
      <c r="C89" s="6" t="s">
        <v>57</v>
      </c>
      <c r="D89" s="6" t="s">
        <v>83</v>
      </c>
      <c r="E89" s="6" t="s">
        <v>29</v>
      </c>
      <c r="F89" s="6" t="s">
        <v>51</v>
      </c>
      <c r="G89" s="62">
        <v>71.402850000000001</v>
      </c>
    </row>
    <row r="90" spans="1:7" s="27" customFormat="1" ht="51">
      <c r="A90" s="13" t="s">
        <v>459</v>
      </c>
      <c r="B90" s="4" t="s">
        <v>460</v>
      </c>
      <c r="C90" s="4"/>
      <c r="D90" s="4">
        <v>971</v>
      </c>
      <c r="E90" s="4" t="s">
        <v>29</v>
      </c>
      <c r="F90" s="4" t="s">
        <v>51</v>
      </c>
      <c r="G90" s="64">
        <f>G91+G92</f>
        <v>4254.5569099999993</v>
      </c>
    </row>
    <row r="91" spans="1:7" s="27" customFormat="1" ht="25.5">
      <c r="A91" s="10" t="s">
        <v>92</v>
      </c>
      <c r="B91" s="4" t="s">
        <v>460</v>
      </c>
      <c r="C91" s="6" t="s">
        <v>53</v>
      </c>
      <c r="D91" s="6">
        <v>971</v>
      </c>
      <c r="E91" s="6" t="s">
        <v>29</v>
      </c>
      <c r="F91" s="6" t="s">
        <v>51</v>
      </c>
      <c r="G91" s="62">
        <v>3270.6698299999998</v>
      </c>
    </row>
    <row r="92" spans="1:7" s="27" customFormat="1" ht="38.25">
      <c r="A92" s="10" t="s">
        <v>93</v>
      </c>
      <c r="B92" s="4" t="s">
        <v>460</v>
      </c>
      <c r="C92" s="6" t="s">
        <v>86</v>
      </c>
      <c r="D92" s="6">
        <v>971</v>
      </c>
      <c r="E92" s="6" t="s">
        <v>29</v>
      </c>
      <c r="F92" s="6" t="s">
        <v>51</v>
      </c>
      <c r="G92" s="62">
        <v>983.88707999999997</v>
      </c>
    </row>
    <row r="93" spans="1:7" s="27" customFormat="1" ht="38.25">
      <c r="A93" s="22" t="s">
        <v>200</v>
      </c>
      <c r="B93" s="4" t="s">
        <v>17</v>
      </c>
      <c r="C93" s="4"/>
      <c r="D93" s="4">
        <v>971</v>
      </c>
      <c r="E93" s="4" t="s">
        <v>29</v>
      </c>
      <c r="F93" s="4" t="s">
        <v>51</v>
      </c>
      <c r="G93" s="64">
        <f>G94+G98+G96</f>
        <v>1747.3914100000002</v>
      </c>
    </row>
    <row r="94" spans="1:7" s="27" customFormat="1" ht="38.25">
      <c r="A94" s="12" t="s">
        <v>103</v>
      </c>
      <c r="B94" s="4" t="s">
        <v>161</v>
      </c>
      <c r="C94" s="4"/>
      <c r="D94" s="4">
        <v>971</v>
      </c>
      <c r="E94" s="4" t="s">
        <v>29</v>
      </c>
      <c r="F94" s="4" t="s">
        <v>51</v>
      </c>
      <c r="G94" s="64">
        <f>SUM(G95:G95)</f>
        <v>814</v>
      </c>
    </row>
    <row r="95" spans="1:7" s="27" customFormat="1" ht="25.5">
      <c r="A95" s="10" t="s">
        <v>56</v>
      </c>
      <c r="B95" s="6" t="s">
        <v>161</v>
      </c>
      <c r="C95" s="6" t="s">
        <v>57</v>
      </c>
      <c r="D95" s="6">
        <v>971</v>
      </c>
      <c r="E95" s="6" t="s">
        <v>29</v>
      </c>
      <c r="F95" s="6" t="s">
        <v>51</v>
      </c>
      <c r="G95" s="62">
        <v>814</v>
      </c>
    </row>
    <row r="96" spans="1:7" s="27" customFormat="1" ht="25.5">
      <c r="A96" s="13" t="s">
        <v>428</v>
      </c>
      <c r="B96" s="4" t="s">
        <v>429</v>
      </c>
      <c r="C96" s="4"/>
      <c r="D96" s="4">
        <v>971</v>
      </c>
      <c r="E96" s="4" t="s">
        <v>31</v>
      </c>
      <c r="F96" s="4" t="s">
        <v>33</v>
      </c>
      <c r="G96" s="64">
        <f>G97</f>
        <v>243.34640999999999</v>
      </c>
    </row>
    <row r="97" spans="1:8" s="27" customFormat="1" ht="25.5">
      <c r="A97" s="10" t="s">
        <v>56</v>
      </c>
      <c r="B97" s="6" t="s">
        <v>429</v>
      </c>
      <c r="C97" s="6" t="s">
        <v>57</v>
      </c>
      <c r="D97" s="6">
        <v>971</v>
      </c>
      <c r="E97" s="6" t="s">
        <v>31</v>
      </c>
      <c r="F97" s="6" t="s">
        <v>33</v>
      </c>
      <c r="G97" s="62">
        <v>243.34640999999999</v>
      </c>
    </row>
    <row r="98" spans="1:8" s="27" customFormat="1" ht="25.5">
      <c r="A98" s="93" t="s">
        <v>394</v>
      </c>
      <c r="B98" s="77" t="s">
        <v>474</v>
      </c>
      <c r="C98" s="77"/>
      <c r="D98" s="77" t="s">
        <v>83</v>
      </c>
      <c r="E98" s="77" t="s">
        <v>31</v>
      </c>
      <c r="F98" s="77" t="s">
        <v>47</v>
      </c>
      <c r="G98" s="64">
        <v>690.04499999999996</v>
      </c>
    </row>
    <row r="99" spans="1:8" s="27" customFormat="1" ht="25.5">
      <c r="A99" s="98" t="s">
        <v>56</v>
      </c>
      <c r="B99" s="74" t="s">
        <v>474</v>
      </c>
      <c r="C99" s="74" t="s">
        <v>57</v>
      </c>
      <c r="D99" s="74" t="s">
        <v>83</v>
      </c>
      <c r="E99" s="74" t="s">
        <v>31</v>
      </c>
      <c r="F99" s="74" t="s">
        <v>47</v>
      </c>
      <c r="G99" s="62">
        <v>690.04499999999996</v>
      </c>
    </row>
    <row r="100" spans="1:8" s="27" customFormat="1" ht="25.5">
      <c r="A100" s="82" t="s">
        <v>496</v>
      </c>
      <c r="B100" s="8" t="s">
        <v>299</v>
      </c>
      <c r="C100" s="8"/>
      <c r="D100" s="8" t="s">
        <v>77</v>
      </c>
      <c r="E100" s="8" t="s">
        <v>31</v>
      </c>
      <c r="F100" s="8" t="s">
        <v>34</v>
      </c>
      <c r="G100" s="35">
        <f>G101</f>
        <v>237212.65419</v>
      </c>
    </row>
    <row r="101" spans="1:8" s="81" customFormat="1" ht="25.5">
      <c r="A101" s="13" t="s">
        <v>298</v>
      </c>
      <c r="B101" s="4" t="s">
        <v>297</v>
      </c>
      <c r="C101" s="4"/>
      <c r="D101" s="4" t="s">
        <v>77</v>
      </c>
      <c r="E101" s="4" t="s">
        <v>31</v>
      </c>
      <c r="F101" s="4" t="s">
        <v>34</v>
      </c>
      <c r="G101" s="5">
        <f>G102+G104+G106</f>
        <v>237212.65419</v>
      </c>
    </row>
    <row r="102" spans="1:8" s="81" customFormat="1" ht="63.75">
      <c r="A102" s="13" t="s">
        <v>395</v>
      </c>
      <c r="B102" s="4" t="s">
        <v>396</v>
      </c>
      <c r="C102" s="4"/>
      <c r="D102" s="4" t="s">
        <v>397</v>
      </c>
      <c r="E102" s="4" t="s">
        <v>31</v>
      </c>
      <c r="F102" s="4" t="s">
        <v>34</v>
      </c>
      <c r="G102" s="64">
        <f>G103</f>
        <v>4750</v>
      </c>
    </row>
    <row r="103" spans="1:8" s="26" customFormat="1">
      <c r="A103" s="10" t="s">
        <v>85</v>
      </c>
      <c r="B103" s="6" t="s">
        <v>481</v>
      </c>
      <c r="C103" s="6" t="s">
        <v>58</v>
      </c>
      <c r="D103" s="6" t="s">
        <v>397</v>
      </c>
      <c r="E103" s="6" t="s">
        <v>31</v>
      </c>
      <c r="F103" s="6" t="s">
        <v>34</v>
      </c>
      <c r="G103" s="62">
        <v>4750</v>
      </c>
    </row>
    <row r="104" spans="1:8" s="26" customFormat="1" ht="25.5">
      <c r="A104" s="13" t="s">
        <v>435</v>
      </c>
      <c r="B104" s="4" t="s">
        <v>300</v>
      </c>
      <c r="C104" s="4"/>
      <c r="D104" s="4" t="s">
        <v>83</v>
      </c>
      <c r="E104" s="4" t="s">
        <v>31</v>
      </c>
      <c r="F104" s="4" t="s">
        <v>34</v>
      </c>
      <c r="G104" s="64">
        <f>SUM(G105:G105)</f>
        <v>16689.422190000001</v>
      </c>
    </row>
    <row r="105" spans="1:8">
      <c r="A105" s="10" t="s">
        <v>85</v>
      </c>
      <c r="B105" s="6" t="s">
        <v>300</v>
      </c>
      <c r="C105" s="6" t="s">
        <v>58</v>
      </c>
      <c r="D105" s="6" t="s">
        <v>83</v>
      </c>
      <c r="E105" s="6" t="s">
        <v>31</v>
      </c>
      <c r="F105" s="6" t="s">
        <v>34</v>
      </c>
      <c r="G105" s="62">
        <v>16689.422190000001</v>
      </c>
    </row>
    <row r="106" spans="1:8" s="81" customFormat="1" ht="38.25">
      <c r="A106" s="13" t="s">
        <v>268</v>
      </c>
      <c r="B106" s="4" t="s">
        <v>296</v>
      </c>
      <c r="C106" s="4"/>
      <c r="D106" s="4" t="s">
        <v>77</v>
      </c>
      <c r="E106" s="4" t="s">
        <v>31</v>
      </c>
      <c r="F106" s="4" t="s">
        <v>34</v>
      </c>
      <c r="G106" s="64">
        <f>G107+G109+G108</f>
        <v>215773.23199999999</v>
      </c>
    </row>
    <row r="107" spans="1:8" s="27" customFormat="1" ht="51">
      <c r="A107" s="10" t="s">
        <v>328</v>
      </c>
      <c r="B107" s="6" t="s">
        <v>296</v>
      </c>
      <c r="C107" s="6" t="s">
        <v>327</v>
      </c>
      <c r="D107" s="6" t="s">
        <v>77</v>
      </c>
      <c r="E107" s="6" t="s">
        <v>31</v>
      </c>
      <c r="F107" s="6" t="s">
        <v>34</v>
      </c>
      <c r="G107" s="62">
        <v>128628.552</v>
      </c>
    </row>
    <row r="108" spans="1:8" s="27" customFormat="1">
      <c r="A108" s="10" t="s">
        <v>85</v>
      </c>
      <c r="B108" s="6" t="s">
        <v>296</v>
      </c>
      <c r="C108" s="6" t="s">
        <v>58</v>
      </c>
      <c r="D108" s="6" t="s">
        <v>83</v>
      </c>
      <c r="E108" s="6" t="s">
        <v>31</v>
      </c>
      <c r="F108" s="6" t="s">
        <v>34</v>
      </c>
      <c r="G108" s="62">
        <v>735.98</v>
      </c>
    </row>
    <row r="109" spans="1:8" s="81" customFormat="1" ht="13.5">
      <c r="A109" s="10" t="s">
        <v>85</v>
      </c>
      <c r="B109" s="6" t="s">
        <v>296</v>
      </c>
      <c r="C109" s="6" t="s">
        <v>58</v>
      </c>
      <c r="D109" s="6" t="s">
        <v>397</v>
      </c>
      <c r="E109" s="6" t="s">
        <v>31</v>
      </c>
      <c r="F109" s="6" t="s">
        <v>34</v>
      </c>
      <c r="G109" s="62">
        <v>86408.7</v>
      </c>
    </row>
    <row r="110" spans="1:8" s="27" customFormat="1" ht="38.25">
      <c r="A110" s="54" t="s">
        <v>497</v>
      </c>
      <c r="B110" s="55" t="s">
        <v>102</v>
      </c>
      <c r="C110" s="55"/>
      <c r="D110" s="55"/>
      <c r="E110" s="55"/>
      <c r="F110" s="55"/>
      <c r="G110" s="73">
        <f>G111</f>
        <v>85</v>
      </c>
      <c r="H110" s="83"/>
    </row>
    <row r="111" spans="1:8" s="27" customFormat="1" ht="38.25">
      <c r="A111" s="18" t="s">
        <v>16</v>
      </c>
      <c r="B111" s="4" t="s">
        <v>189</v>
      </c>
      <c r="C111" s="4"/>
      <c r="D111" s="4">
        <v>968</v>
      </c>
      <c r="E111" s="4" t="s">
        <v>29</v>
      </c>
      <c r="F111" s="4" t="s">
        <v>51</v>
      </c>
      <c r="G111" s="5">
        <f>G112</f>
        <v>85</v>
      </c>
    </row>
    <row r="112" spans="1:8" s="27" customFormat="1" ht="25.5">
      <c r="A112" s="12" t="s">
        <v>82</v>
      </c>
      <c r="B112" s="4" t="s">
        <v>190</v>
      </c>
      <c r="C112" s="7"/>
      <c r="D112" s="4">
        <v>968</v>
      </c>
      <c r="E112" s="4" t="s">
        <v>29</v>
      </c>
      <c r="F112" s="4" t="s">
        <v>51</v>
      </c>
      <c r="G112" s="64">
        <f>G113+G114</f>
        <v>85</v>
      </c>
    </row>
    <row r="113" spans="1:8" s="27" customFormat="1" ht="25.5">
      <c r="A113" s="50" t="s">
        <v>56</v>
      </c>
      <c r="B113" s="6" t="s">
        <v>190</v>
      </c>
      <c r="C113" s="6" t="s">
        <v>57</v>
      </c>
      <c r="D113" s="6">
        <v>968</v>
      </c>
      <c r="E113" s="6" t="s">
        <v>29</v>
      </c>
      <c r="F113" s="6" t="s">
        <v>51</v>
      </c>
      <c r="G113" s="62">
        <v>75</v>
      </c>
    </row>
    <row r="114" spans="1:8" s="27" customFormat="1">
      <c r="A114" s="11" t="s">
        <v>198</v>
      </c>
      <c r="B114" s="6" t="s">
        <v>190</v>
      </c>
      <c r="C114" s="6" t="s">
        <v>197</v>
      </c>
      <c r="D114" s="6">
        <v>968</v>
      </c>
      <c r="E114" s="6" t="s">
        <v>29</v>
      </c>
      <c r="F114" s="6" t="s">
        <v>51</v>
      </c>
      <c r="G114" s="62">
        <v>10</v>
      </c>
    </row>
    <row r="115" spans="1:8" s="27" customFormat="1" ht="38.25">
      <c r="A115" s="91" t="s">
        <v>498</v>
      </c>
      <c r="B115" s="75" t="s">
        <v>22</v>
      </c>
      <c r="C115" s="75"/>
      <c r="D115" s="70" t="s">
        <v>77</v>
      </c>
      <c r="E115" s="75" t="s">
        <v>31</v>
      </c>
      <c r="F115" s="75" t="s">
        <v>34</v>
      </c>
      <c r="G115" s="73">
        <f>G116+G119+G122+G130+G133+G138+G142+G145+G148</f>
        <v>441745.76675999997</v>
      </c>
      <c r="H115" s="83"/>
    </row>
    <row r="116" spans="1:8" s="27" customFormat="1" ht="37.5" customHeight="1">
      <c r="A116" s="76" t="s">
        <v>423</v>
      </c>
      <c r="B116" s="77" t="s">
        <v>424</v>
      </c>
      <c r="C116" s="77"/>
      <c r="D116" s="4" t="s">
        <v>24</v>
      </c>
      <c r="E116" s="77" t="s">
        <v>31</v>
      </c>
      <c r="F116" s="77" t="s">
        <v>33</v>
      </c>
      <c r="G116" s="64">
        <f>G117</f>
        <v>70</v>
      </c>
    </row>
    <row r="117" spans="1:8" s="27" customFormat="1" ht="25.5">
      <c r="A117" s="76" t="s">
        <v>82</v>
      </c>
      <c r="B117" s="77" t="s">
        <v>473</v>
      </c>
      <c r="C117" s="77"/>
      <c r="D117" s="4" t="s">
        <v>24</v>
      </c>
      <c r="E117" s="77" t="s">
        <v>31</v>
      </c>
      <c r="F117" s="77" t="s">
        <v>33</v>
      </c>
      <c r="G117" s="64">
        <f>G118</f>
        <v>70</v>
      </c>
    </row>
    <row r="118" spans="1:8" s="27" customFormat="1">
      <c r="A118" s="94" t="s">
        <v>393</v>
      </c>
      <c r="B118" s="74" t="s">
        <v>473</v>
      </c>
      <c r="C118" s="74" t="s">
        <v>57</v>
      </c>
      <c r="D118" s="6" t="s">
        <v>24</v>
      </c>
      <c r="E118" s="74" t="s">
        <v>31</v>
      </c>
      <c r="F118" s="74" t="s">
        <v>33</v>
      </c>
      <c r="G118" s="62">
        <v>70</v>
      </c>
    </row>
    <row r="119" spans="1:8" s="27" customFormat="1" ht="38.25">
      <c r="A119" s="12" t="s">
        <v>295</v>
      </c>
      <c r="B119" s="77" t="s">
        <v>358</v>
      </c>
      <c r="C119" s="87"/>
      <c r="D119" s="77" t="s">
        <v>397</v>
      </c>
      <c r="E119" s="77" t="s">
        <v>37</v>
      </c>
      <c r="F119" s="77" t="s">
        <v>43</v>
      </c>
      <c r="G119" s="64">
        <f>G120</f>
        <v>10518.907999999999</v>
      </c>
    </row>
    <row r="120" spans="1:8" s="27" customFormat="1" ht="25.5">
      <c r="A120" s="76" t="s">
        <v>274</v>
      </c>
      <c r="B120" s="77" t="s">
        <v>472</v>
      </c>
      <c r="C120" s="77"/>
      <c r="D120" s="6" t="s">
        <v>397</v>
      </c>
      <c r="E120" s="77" t="s">
        <v>37</v>
      </c>
      <c r="F120" s="77" t="s">
        <v>43</v>
      </c>
      <c r="G120" s="64">
        <f>G121</f>
        <v>10518.907999999999</v>
      </c>
    </row>
    <row r="121" spans="1:8" s="27" customFormat="1" ht="25.5">
      <c r="A121" s="11" t="s">
        <v>353</v>
      </c>
      <c r="B121" s="74" t="s">
        <v>472</v>
      </c>
      <c r="C121" s="74" t="s">
        <v>57</v>
      </c>
      <c r="D121" s="6" t="s">
        <v>397</v>
      </c>
      <c r="E121" s="74" t="s">
        <v>37</v>
      </c>
      <c r="F121" s="74" t="s">
        <v>43</v>
      </c>
      <c r="G121" s="62">
        <v>10518.907999999999</v>
      </c>
    </row>
    <row r="122" spans="1:8" s="27" customFormat="1" ht="51">
      <c r="A122" s="12" t="s">
        <v>287</v>
      </c>
      <c r="B122" s="77" t="s">
        <v>286</v>
      </c>
      <c r="C122" s="77"/>
      <c r="D122" s="77" t="s">
        <v>77</v>
      </c>
      <c r="E122" s="77" t="s">
        <v>33</v>
      </c>
      <c r="F122" s="77" t="s">
        <v>30</v>
      </c>
      <c r="G122" s="64">
        <f>G123+G126</f>
        <v>258807.97042999999</v>
      </c>
    </row>
    <row r="123" spans="1:8" s="27" customFormat="1" ht="38.25">
      <c r="A123" s="12" t="s">
        <v>289</v>
      </c>
      <c r="B123" s="4" t="s">
        <v>288</v>
      </c>
      <c r="C123" s="4"/>
      <c r="D123" s="4" t="s">
        <v>83</v>
      </c>
      <c r="E123" s="4" t="s">
        <v>46</v>
      </c>
      <c r="F123" s="4" t="s">
        <v>30</v>
      </c>
      <c r="G123" s="64">
        <f>G124</f>
        <v>131014.67043</v>
      </c>
    </row>
    <row r="124" spans="1:8" s="27" customFormat="1" ht="25.5">
      <c r="A124" s="76" t="s">
        <v>274</v>
      </c>
      <c r="B124" s="77" t="s">
        <v>470</v>
      </c>
      <c r="C124" s="77"/>
      <c r="D124" s="4" t="s">
        <v>83</v>
      </c>
      <c r="E124" s="77" t="s">
        <v>46</v>
      </c>
      <c r="F124" s="77" t="s">
        <v>30</v>
      </c>
      <c r="G124" s="64">
        <f>G125</f>
        <v>131014.67043</v>
      </c>
    </row>
    <row r="125" spans="1:8" s="27" customFormat="1" ht="38.25">
      <c r="A125" s="94" t="s">
        <v>281</v>
      </c>
      <c r="B125" s="74" t="s">
        <v>470</v>
      </c>
      <c r="C125" s="74" t="s">
        <v>280</v>
      </c>
      <c r="D125" s="6" t="s">
        <v>83</v>
      </c>
      <c r="E125" s="74" t="s">
        <v>46</v>
      </c>
      <c r="F125" s="74" t="s">
        <v>30</v>
      </c>
      <c r="G125" s="62">
        <v>131014.67043</v>
      </c>
    </row>
    <row r="126" spans="1:8" s="27" customFormat="1" ht="38.25">
      <c r="A126" s="78" t="s">
        <v>292</v>
      </c>
      <c r="B126" s="77" t="s">
        <v>291</v>
      </c>
      <c r="C126" s="77"/>
      <c r="D126" s="77" t="s">
        <v>397</v>
      </c>
      <c r="E126" s="77" t="s">
        <v>33</v>
      </c>
      <c r="F126" s="77" t="s">
        <v>43</v>
      </c>
      <c r="G126" s="64">
        <f>G127</f>
        <v>127793.3</v>
      </c>
    </row>
    <row r="127" spans="1:8" s="27" customFormat="1" ht="25.5">
      <c r="A127" s="78" t="s">
        <v>274</v>
      </c>
      <c r="B127" s="77" t="s">
        <v>290</v>
      </c>
      <c r="C127" s="77"/>
      <c r="D127" s="77" t="s">
        <v>77</v>
      </c>
      <c r="E127" s="77" t="s">
        <v>33</v>
      </c>
      <c r="F127" s="77" t="s">
        <v>30</v>
      </c>
      <c r="G127" s="64">
        <f>G128+G129</f>
        <v>127793.3</v>
      </c>
    </row>
    <row r="128" spans="1:8" s="27" customFormat="1">
      <c r="A128" s="88" t="s">
        <v>85</v>
      </c>
      <c r="B128" s="74" t="s">
        <v>290</v>
      </c>
      <c r="C128" s="74" t="s">
        <v>58</v>
      </c>
      <c r="D128" s="74" t="s">
        <v>77</v>
      </c>
      <c r="E128" s="74" t="s">
        <v>33</v>
      </c>
      <c r="F128" s="74" t="s">
        <v>30</v>
      </c>
      <c r="G128" s="62">
        <v>63896.65</v>
      </c>
    </row>
    <row r="129" spans="1:7" s="27" customFormat="1">
      <c r="A129" s="94" t="s">
        <v>255</v>
      </c>
      <c r="B129" s="74" t="s">
        <v>290</v>
      </c>
      <c r="C129" s="74" t="s">
        <v>68</v>
      </c>
      <c r="D129" s="6" t="s">
        <v>77</v>
      </c>
      <c r="E129" s="74" t="s">
        <v>33</v>
      </c>
      <c r="F129" s="74" t="s">
        <v>30</v>
      </c>
      <c r="G129" s="62">
        <v>63896.65</v>
      </c>
    </row>
    <row r="130" spans="1:7" s="27" customFormat="1" ht="51.75" customHeight="1">
      <c r="A130" s="17" t="s">
        <v>426</v>
      </c>
      <c r="B130" s="77" t="s">
        <v>425</v>
      </c>
      <c r="C130" s="74"/>
      <c r="D130" s="4" t="s">
        <v>77</v>
      </c>
      <c r="E130" s="77" t="s">
        <v>37</v>
      </c>
      <c r="F130" s="77" t="s">
        <v>43</v>
      </c>
      <c r="G130" s="64">
        <f>G131</f>
        <v>1368.4503299999999</v>
      </c>
    </row>
    <row r="131" spans="1:7" s="27" customFormat="1" ht="25.5">
      <c r="A131" s="76" t="s">
        <v>274</v>
      </c>
      <c r="B131" s="77" t="s">
        <v>469</v>
      </c>
      <c r="C131" s="77"/>
      <c r="D131" s="4" t="s">
        <v>77</v>
      </c>
      <c r="E131" s="77" t="s">
        <v>37</v>
      </c>
      <c r="F131" s="77" t="s">
        <v>43</v>
      </c>
      <c r="G131" s="64">
        <f>G132</f>
        <v>1368.4503299999999</v>
      </c>
    </row>
    <row r="132" spans="1:7" s="27" customFormat="1">
      <c r="A132" s="94" t="s">
        <v>398</v>
      </c>
      <c r="B132" s="74" t="s">
        <v>469</v>
      </c>
      <c r="C132" s="74" t="s">
        <v>371</v>
      </c>
      <c r="D132" s="6" t="s">
        <v>77</v>
      </c>
      <c r="E132" s="74" t="s">
        <v>37</v>
      </c>
      <c r="F132" s="74" t="s">
        <v>43</v>
      </c>
      <c r="G132" s="62">
        <v>1368.4503299999999</v>
      </c>
    </row>
    <row r="133" spans="1:7" s="27" customFormat="1" ht="25.5">
      <c r="A133" s="76" t="s">
        <v>350</v>
      </c>
      <c r="B133" s="77" t="s">
        <v>355</v>
      </c>
      <c r="C133" s="77"/>
      <c r="D133" s="6" t="s">
        <v>77</v>
      </c>
      <c r="E133" s="77" t="s">
        <v>31</v>
      </c>
      <c r="F133" s="77" t="s">
        <v>34</v>
      </c>
      <c r="G133" s="64">
        <f>G134+G136</f>
        <v>165523.37599999999</v>
      </c>
    </row>
    <row r="134" spans="1:7" s="27" customFormat="1" ht="25.5">
      <c r="A134" s="67" t="s">
        <v>351</v>
      </c>
      <c r="B134" s="77" t="s">
        <v>430</v>
      </c>
      <c r="C134" s="77"/>
      <c r="D134" s="4" t="s">
        <v>397</v>
      </c>
      <c r="E134" s="77" t="s">
        <v>31</v>
      </c>
      <c r="F134" s="77" t="s">
        <v>34</v>
      </c>
      <c r="G134" s="64">
        <f>G135</f>
        <v>8077.5630000000001</v>
      </c>
    </row>
    <row r="135" spans="1:7" s="27" customFormat="1">
      <c r="A135" s="19" t="s">
        <v>85</v>
      </c>
      <c r="B135" s="74" t="s">
        <v>430</v>
      </c>
      <c r="C135" s="74" t="s">
        <v>58</v>
      </c>
      <c r="D135" s="6" t="s">
        <v>397</v>
      </c>
      <c r="E135" s="74" t="s">
        <v>31</v>
      </c>
      <c r="F135" s="74" t="s">
        <v>34</v>
      </c>
      <c r="G135" s="62">
        <v>8077.5630000000001</v>
      </c>
    </row>
    <row r="136" spans="1:7" s="27" customFormat="1" ht="63.75">
      <c r="A136" s="18" t="s">
        <v>399</v>
      </c>
      <c r="B136" s="77" t="s">
        <v>471</v>
      </c>
      <c r="C136" s="77"/>
      <c r="D136" s="4" t="s">
        <v>77</v>
      </c>
      <c r="E136" s="77" t="s">
        <v>31</v>
      </c>
      <c r="F136" s="77" t="s">
        <v>34</v>
      </c>
      <c r="G136" s="64">
        <f>G137</f>
        <v>157445.81299999999</v>
      </c>
    </row>
    <row r="137" spans="1:7" s="27" customFormat="1">
      <c r="A137" s="19" t="s">
        <v>255</v>
      </c>
      <c r="B137" s="74" t="s">
        <v>471</v>
      </c>
      <c r="C137" s="74" t="s">
        <v>68</v>
      </c>
      <c r="D137" s="6" t="s">
        <v>77</v>
      </c>
      <c r="E137" s="74" t="s">
        <v>31</v>
      </c>
      <c r="F137" s="74" t="s">
        <v>34</v>
      </c>
      <c r="G137" s="62">
        <v>157445.81299999999</v>
      </c>
    </row>
    <row r="138" spans="1:7" s="27" customFormat="1" ht="38.25">
      <c r="A138" s="12" t="s">
        <v>352</v>
      </c>
      <c r="B138" s="77" t="s">
        <v>356</v>
      </c>
      <c r="C138" s="87"/>
      <c r="D138" s="77" t="s">
        <v>397</v>
      </c>
      <c r="E138" s="77" t="s">
        <v>33</v>
      </c>
      <c r="F138" s="77" t="s">
        <v>43</v>
      </c>
      <c r="G138" s="64">
        <f>G139</f>
        <v>4286</v>
      </c>
    </row>
    <row r="139" spans="1:7" s="27" customFormat="1" ht="25.5">
      <c r="A139" s="12" t="s">
        <v>274</v>
      </c>
      <c r="B139" s="77" t="s">
        <v>357</v>
      </c>
      <c r="C139" s="87"/>
      <c r="D139" s="77" t="s">
        <v>397</v>
      </c>
      <c r="E139" s="77" t="s">
        <v>33</v>
      </c>
      <c r="F139" s="77" t="s">
        <v>43</v>
      </c>
      <c r="G139" s="64">
        <f>G140+G141</f>
        <v>4286</v>
      </c>
    </row>
    <row r="140" spans="1:7" s="27" customFormat="1" ht="25.5">
      <c r="A140" s="11" t="s">
        <v>353</v>
      </c>
      <c r="B140" s="74" t="s">
        <v>357</v>
      </c>
      <c r="C140" s="74" t="s">
        <v>57</v>
      </c>
      <c r="D140" s="74" t="s">
        <v>397</v>
      </c>
      <c r="E140" s="74" t="s">
        <v>33</v>
      </c>
      <c r="F140" s="74" t="s">
        <v>43</v>
      </c>
      <c r="G140" s="62">
        <v>2143</v>
      </c>
    </row>
    <row r="141" spans="1:7" s="27" customFormat="1">
      <c r="A141" s="88" t="s">
        <v>85</v>
      </c>
      <c r="B141" s="74" t="s">
        <v>357</v>
      </c>
      <c r="C141" s="74" t="s">
        <v>58</v>
      </c>
      <c r="D141" s="74" t="s">
        <v>397</v>
      </c>
      <c r="E141" s="74" t="s">
        <v>33</v>
      </c>
      <c r="F141" s="74" t="s">
        <v>43</v>
      </c>
      <c r="G141" s="62">
        <v>2143</v>
      </c>
    </row>
    <row r="142" spans="1:7" s="27" customFormat="1" ht="25.5">
      <c r="A142" s="12" t="s">
        <v>354</v>
      </c>
      <c r="B142" s="4" t="s">
        <v>359</v>
      </c>
      <c r="C142" s="4"/>
      <c r="D142" s="90" t="s">
        <v>24</v>
      </c>
      <c r="E142" s="4" t="s">
        <v>31</v>
      </c>
      <c r="F142" s="4" t="s">
        <v>33</v>
      </c>
      <c r="G142" s="64">
        <f>G143</f>
        <v>979.447</v>
      </c>
    </row>
    <row r="143" spans="1:7" s="27" customFormat="1" ht="25.5">
      <c r="A143" s="12" t="s">
        <v>82</v>
      </c>
      <c r="B143" s="4" t="s">
        <v>360</v>
      </c>
      <c r="C143" s="4"/>
      <c r="D143" s="90" t="s">
        <v>24</v>
      </c>
      <c r="E143" s="4" t="s">
        <v>31</v>
      </c>
      <c r="F143" s="4" t="s">
        <v>33</v>
      </c>
      <c r="G143" s="64">
        <f>G144</f>
        <v>979.447</v>
      </c>
    </row>
    <row r="144" spans="1:7" s="27" customFormat="1" ht="25.5">
      <c r="A144" s="89" t="s">
        <v>56</v>
      </c>
      <c r="B144" s="6" t="s">
        <v>360</v>
      </c>
      <c r="C144" s="6" t="s">
        <v>57</v>
      </c>
      <c r="D144" s="90" t="s">
        <v>24</v>
      </c>
      <c r="E144" s="6" t="s">
        <v>31</v>
      </c>
      <c r="F144" s="6" t="s">
        <v>33</v>
      </c>
      <c r="G144" s="116">
        <v>979.447</v>
      </c>
    </row>
    <row r="145" spans="1:8" s="27" customFormat="1" ht="51">
      <c r="A145" s="12" t="s">
        <v>478</v>
      </c>
      <c r="B145" s="4" t="s">
        <v>467</v>
      </c>
      <c r="C145" s="4"/>
      <c r="D145" s="90" t="s">
        <v>24</v>
      </c>
      <c r="E145" s="4" t="s">
        <v>31</v>
      </c>
      <c r="F145" s="4" t="s">
        <v>33</v>
      </c>
      <c r="G145" s="64">
        <f>G146</f>
        <v>76.2</v>
      </c>
    </row>
    <row r="146" spans="1:8" s="27" customFormat="1" ht="25.5">
      <c r="A146" s="12" t="s">
        <v>82</v>
      </c>
      <c r="B146" s="4" t="s">
        <v>468</v>
      </c>
      <c r="C146" s="4"/>
      <c r="D146" s="90" t="s">
        <v>24</v>
      </c>
      <c r="E146" s="4" t="s">
        <v>31</v>
      </c>
      <c r="F146" s="4" t="s">
        <v>33</v>
      </c>
      <c r="G146" s="64">
        <f>G147</f>
        <v>76.2</v>
      </c>
    </row>
    <row r="147" spans="1:8" s="27" customFormat="1" ht="25.5">
      <c r="A147" s="89" t="s">
        <v>56</v>
      </c>
      <c r="B147" s="6" t="s">
        <v>468</v>
      </c>
      <c r="C147" s="6" t="s">
        <v>57</v>
      </c>
      <c r="D147" s="90" t="s">
        <v>24</v>
      </c>
      <c r="E147" s="6" t="s">
        <v>31</v>
      </c>
      <c r="F147" s="6" t="s">
        <v>33</v>
      </c>
      <c r="G147" s="116">
        <v>76.2</v>
      </c>
    </row>
    <row r="148" spans="1:8" s="27" customFormat="1" ht="25.5">
      <c r="A148" s="12" t="s">
        <v>484</v>
      </c>
      <c r="B148" s="4" t="s">
        <v>482</v>
      </c>
      <c r="C148" s="4"/>
      <c r="D148" s="90" t="s">
        <v>24</v>
      </c>
      <c r="E148" s="4" t="s">
        <v>31</v>
      </c>
      <c r="F148" s="4" t="s">
        <v>33</v>
      </c>
      <c r="G148" s="64">
        <f>G149</f>
        <v>115.41500000000001</v>
      </c>
    </row>
    <row r="149" spans="1:8" s="27" customFormat="1" ht="25.5">
      <c r="A149" s="12" t="s">
        <v>82</v>
      </c>
      <c r="B149" s="4" t="s">
        <v>483</v>
      </c>
      <c r="C149" s="4"/>
      <c r="D149" s="90" t="s">
        <v>24</v>
      </c>
      <c r="E149" s="4" t="s">
        <v>31</v>
      </c>
      <c r="F149" s="4" t="s">
        <v>33</v>
      </c>
      <c r="G149" s="64">
        <f>G150</f>
        <v>115.41500000000001</v>
      </c>
    </row>
    <row r="150" spans="1:8" s="27" customFormat="1" ht="25.5">
      <c r="A150" s="89" t="s">
        <v>56</v>
      </c>
      <c r="B150" s="6" t="s">
        <v>483</v>
      </c>
      <c r="C150" s="6" t="s">
        <v>57</v>
      </c>
      <c r="D150" s="90" t="s">
        <v>24</v>
      </c>
      <c r="E150" s="6" t="s">
        <v>31</v>
      </c>
      <c r="F150" s="6" t="s">
        <v>33</v>
      </c>
      <c r="G150" s="116">
        <v>115.41500000000001</v>
      </c>
    </row>
    <row r="151" spans="1:8" s="27" customFormat="1" ht="25.5">
      <c r="A151" s="34" t="s">
        <v>499</v>
      </c>
      <c r="B151" s="55" t="s">
        <v>104</v>
      </c>
      <c r="C151" s="55"/>
      <c r="D151" s="55"/>
      <c r="E151" s="55"/>
      <c r="F151" s="55"/>
      <c r="G151" s="73">
        <f>G152+G167+G182+G194</f>
        <v>92077.484200000006</v>
      </c>
      <c r="H151" s="83"/>
    </row>
    <row r="152" spans="1:8" s="27" customFormat="1" ht="27">
      <c r="A152" s="28" t="s">
        <v>500</v>
      </c>
      <c r="B152" s="7" t="s">
        <v>110</v>
      </c>
      <c r="C152" s="7"/>
      <c r="D152" s="7" t="s">
        <v>76</v>
      </c>
      <c r="E152" s="7" t="s">
        <v>44</v>
      </c>
      <c r="F152" s="7" t="s">
        <v>29</v>
      </c>
      <c r="G152" s="29">
        <f>G153</f>
        <v>18260.550230000001</v>
      </c>
    </row>
    <row r="153" spans="1:8" s="27" customFormat="1" ht="25.5">
      <c r="A153" s="18" t="s">
        <v>111</v>
      </c>
      <c r="B153" s="4" t="s">
        <v>112</v>
      </c>
      <c r="C153" s="4"/>
      <c r="D153" s="4" t="s">
        <v>76</v>
      </c>
      <c r="E153" s="4" t="s">
        <v>35</v>
      </c>
      <c r="F153" s="4" t="s">
        <v>29</v>
      </c>
      <c r="G153" s="64">
        <f>G154+G157+G159+G161+G163+G165</f>
        <v>18260.550230000001</v>
      </c>
    </row>
    <row r="154" spans="1:8" s="27" customFormat="1" ht="25.5">
      <c r="A154" s="17" t="s">
        <v>113</v>
      </c>
      <c r="B154" s="4" t="s">
        <v>114</v>
      </c>
      <c r="C154" s="4"/>
      <c r="D154" s="4" t="s">
        <v>76</v>
      </c>
      <c r="E154" s="4" t="s">
        <v>35</v>
      </c>
      <c r="F154" s="4" t="s">
        <v>29</v>
      </c>
      <c r="G154" s="64">
        <f>G155+G156</f>
        <v>4906.75983</v>
      </c>
    </row>
    <row r="155" spans="1:8" s="27" customFormat="1" ht="51">
      <c r="A155" s="11" t="s">
        <v>59</v>
      </c>
      <c r="B155" s="6" t="s">
        <v>114</v>
      </c>
      <c r="C155" s="6" t="s">
        <v>64</v>
      </c>
      <c r="D155" s="6" t="s">
        <v>76</v>
      </c>
      <c r="E155" s="6" t="s">
        <v>35</v>
      </c>
      <c r="F155" s="6" t="s">
        <v>29</v>
      </c>
      <c r="G155" s="62">
        <v>4906.6208299999998</v>
      </c>
      <c r="H155" s="83"/>
    </row>
    <row r="156" spans="1:8" s="27" customFormat="1">
      <c r="A156" s="19" t="s">
        <v>361</v>
      </c>
      <c r="B156" s="6" t="s">
        <v>114</v>
      </c>
      <c r="C156" s="6" t="s">
        <v>62</v>
      </c>
      <c r="D156" s="6" t="s">
        <v>76</v>
      </c>
      <c r="E156" s="6" t="s">
        <v>35</v>
      </c>
      <c r="F156" s="6" t="s">
        <v>29</v>
      </c>
      <c r="G156" s="62">
        <v>0.13900000000000001</v>
      </c>
      <c r="H156" s="83"/>
    </row>
    <row r="157" spans="1:8" s="27" customFormat="1" ht="36" customHeight="1">
      <c r="A157" s="18" t="s">
        <v>400</v>
      </c>
      <c r="B157" s="4" t="s">
        <v>401</v>
      </c>
      <c r="C157" s="4"/>
      <c r="D157" s="4" t="s">
        <v>76</v>
      </c>
      <c r="E157" s="4" t="s">
        <v>35</v>
      </c>
      <c r="F157" s="4" t="s">
        <v>29</v>
      </c>
      <c r="G157" s="64">
        <f>G158</f>
        <v>230.43123</v>
      </c>
    </row>
    <row r="158" spans="1:8" s="27" customFormat="1">
      <c r="A158" s="19" t="s">
        <v>361</v>
      </c>
      <c r="B158" s="6" t="s">
        <v>401</v>
      </c>
      <c r="C158" s="6" t="s">
        <v>62</v>
      </c>
      <c r="D158" s="6" t="s">
        <v>76</v>
      </c>
      <c r="E158" s="6" t="s">
        <v>35</v>
      </c>
      <c r="F158" s="6" t="s">
        <v>29</v>
      </c>
      <c r="G158" s="62">
        <v>230.43123</v>
      </c>
      <c r="H158" s="83"/>
    </row>
    <row r="159" spans="1:8" s="27" customFormat="1" ht="63.75">
      <c r="A159" s="18" t="s">
        <v>308</v>
      </c>
      <c r="B159" s="4" t="s">
        <v>402</v>
      </c>
      <c r="C159" s="4"/>
      <c r="D159" s="4" t="s">
        <v>76</v>
      </c>
      <c r="E159" s="4" t="s">
        <v>35</v>
      </c>
      <c r="F159" s="4" t="s">
        <v>29</v>
      </c>
      <c r="G159" s="64">
        <f>G160</f>
        <v>40</v>
      </c>
      <c r="H159" s="83"/>
    </row>
    <row r="160" spans="1:8" s="27" customFormat="1">
      <c r="A160" s="19" t="s">
        <v>361</v>
      </c>
      <c r="B160" s="6" t="s">
        <v>402</v>
      </c>
      <c r="C160" s="6" t="s">
        <v>62</v>
      </c>
      <c r="D160" s="6" t="s">
        <v>76</v>
      </c>
      <c r="E160" s="6" t="s">
        <v>35</v>
      </c>
      <c r="F160" s="6" t="s">
        <v>29</v>
      </c>
      <c r="G160" s="62">
        <v>40</v>
      </c>
      <c r="H160" s="83"/>
    </row>
    <row r="161" spans="1:8" s="27" customFormat="1" ht="25.5">
      <c r="A161" s="18" t="s">
        <v>362</v>
      </c>
      <c r="B161" s="4" t="s">
        <v>363</v>
      </c>
      <c r="C161" s="4"/>
      <c r="D161" s="4" t="s">
        <v>76</v>
      </c>
      <c r="E161" s="4" t="s">
        <v>35</v>
      </c>
      <c r="F161" s="4" t="s">
        <v>29</v>
      </c>
      <c r="G161" s="64">
        <f>G162</f>
        <v>1529.96</v>
      </c>
    </row>
    <row r="162" spans="1:8" s="27" customFormat="1" ht="51">
      <c r="A162" s="11" t="s">
        <v>59</v>
      </c>
      <c r="B162" s="6" t="s">
        <v>363</v>
      </c>
      <c r="C162" s="6" t="s">
        <v>64</v>
      </c>
      <c r="D162" s="6" t="s">
        <v>76</v>
      </c>
      <c r="E162" s="6" t="s">
        <v>35</v>
      </c>
      <c r="F162" s="6" t="s">
        <v>29</v>
      </c>
      <c r="G162" s="62">
        <v>1529.96</v>
      </c>
      <c r="H162" s="83"/>
    </row>
    <row r="163" spans="1:8" s="27" customFormat="1" ht="25.5">
      <c r="A163" s="17" t="s">
        <v>115</v>
      </c>
      <c r="B163" s="4" t="s">
        <v>205</v>
      </c>
      <c r="C163" s="4"/>
      <c r="D163" s="4" t="s">
        <v>76</v>
      </c>
      <c r="E163" s="4" t="s">
        <v>35</v>
      </c>
      <c r="F163" s="4" t="s">
        <v>29</v>
      </c>
      <c r="G163" s="64">
        <f>G164</f>
        <v>9620.1</v>
      </c>
    </row>
    <row r="164" spans="1:8" s="27" customFormat="1" ht="51">
      <c r="A164" s="11" t="s">
        <v>59</v>
      </c>
      <c r="B164" s="6" t="s">
        <v>205</v>
      </c>
      <c r="C164" s="6" t="s">
        <v>64</v>
      </c>
      <c r="D164" s="6" t="s">
        <v>76</v>
      </c>
      <c r="E164" s="6" t="s">
        <v>35</v>
      </c>
      <c r="F164" s="6" t="s">
        <v>29</v>
      </c>
      <c r="G164" s="62">
        <v>9620.1</v>
      </c>
      <c r="H164" s="83"/>
    </row>
    <row r="165" spans="1:8" s="27" customFormat="1" ht="51">
      <c r="A165" s="13" t="s">
        <v>459</v>
      </c>
      <c r="B165" s="4" t="s">
        <v>463</v>
      </c>
      <c r="C165" s="4"/>
      <c r="D165" s="4" t="s">
        <v>76</v>
      </c>
      <c r="E165" s="4" t="s">
        <v>35</v>
      </c>
      <c r="F165" s="4" t="s">
        <v>29</v>
      </c>
      <c r="G165" s="64">
        <f>G166</f>
        <v>1933.29917</v>
      </c>
      <c r="H165" s="83"/>
    </row>
    <row r="166" spans="1:8" s="27" customFormat="1" ht="51">
      <c r="A166" s="11" t="s">
        <v>59</v>
      </c>
      <c r="B166" s="6" t="s">
        <v>463</v>
      </c>
      <c r="C166" s="6" t="s">
        <v>64</v>
      </c>
      <c r="D166" s="6" t="s">
        <v>76</v>
      </c>
      <c r="E166" s="6" t="s">
        <v>35</v>
      </c>
      <c r="F166" s="6" t="s">
        <v>29</v>
      </c>
      <c r="G166" s="62">
        <v>1933.29917</v>
      </c>
      <c r="H166" s="83"/>
    </row>
    <row r="167" spans="1:8" s="27" customFormat="1" ht="27">
      <c r="A167" s="43" t="s">
        <v>501</v>
      </c>
      <c r="B167" s="7" t="s">
        <v>116</v>
      </c>
      <c r="C167" s="7"/>
      <c r="D167" s="7" t="s">
        <v>76</v>
      </c>
      <c r="E167" s="7" t="s">
        <v>44</v>
      </c>
      <c r="F167" s="7" t="s">
        <v>29</v>
      </c>
      <c r="G167" s="63">
        <f>G168</f>
        <v>30295.731770000002</v>
      </c>
    </row>
    <row r="168" spans="1:8" s="27" customFormat="1" ht="25.5">
      <c r="A168" s="18" t="s">
        <v>117</v>
      </c>
      <c r="B168" s="4" t="s">
        <v>118</v>
      </c>
      <c r="C168" s="4"/>
      <c r="D168" s="4" t="s">
        <v>76</v>
      </c>
      <c r="E168" s="4" t="s">
        <v>35</v>
      </c>
      <c r="F168" s="4" t="s">
        <v>29</v>
      </c>
      <c r="G168" s="64">
        <f>G169+G171+G173+G176+G178+G180</f>
        <v>30295.731770000002</v>
      </c>
    </row>
    <row r="169" spans="1:8" s="27" customFormat="1" ht="38.25">
      <c r="A169" s="17" t="s">
        <v>119</v>
      </c>
      <c r="B169" s="4" t="s">
        <v>120</v>
      </c>
      <c r="C169" s="4"/>
      <c r="D169" s="4" t="s">
        <v>76</v>
      </c>
      <c r="E169" s="4" t="s">
        <v>44</v>
      </c>
      <c r="F169" s="4" t="s">
        <v>29</v>
      </c>
      <c r="G169" s="64">
        <f>SUM(G170)</f>
        <v>7838.99</v>
      </c>
    </row>
    <row r="170" spans="1:8" s="27" customFormat="1" ht="51">
      <c r="A170" s="19" t="s">
        <v>60</v>
      </c>
      <c r="B170" s="6" t="s">
        <v>120</v>
      </c>
      <c r="C170" s="6" t="s">
        <v>63</v>
      </c>
      <c r="D170" s="6" t="s">
        <v>76</v>
      </c>
      <c r="E170" s="6" t="s">
        <v>35</v>
      </c>
      <c r="F170" s="6" t="s">
        <v>29</v>
      </c>
      <c r="G170" s="62">
        <v>7838.99</v>
      </c>
      <c r="H170" s="83"/>
    </row>
    <row r="171" spans="1:8" s="27" customFormat="1" ht="38.25">
      <c r="A171" s="18" t="s">
        <v>403</v>
      </c>
      <c r="B171" s="4" t="s">
        <v>404</v>
      </c>
      <c r="C171" s="4"/>
      <c r="D171" s="4" t="s">
        <v>76</v>
      </c>
      <c r="E171" s="4" t="s">
        <v>35</v>
      </c>
      <c r="F171" s="4" t="s">
        <v>29</v>
      </c>
      <c r="G171" s="64">
        <f>G172</f>
        <v>942.75500999999997</v>
      </c>
      <c r="H171" s="83"/>
    </row>
    <row r="172" spans="1:8" s="27" customFormat="1">
      <c r="A172" s="19" t="s">
        <v>255</v>
      </c>
      <c r="B172" s="6" t="s">
        <v>404</v>
      </c>
      <c r="C172" s="6" t="s">
        <v>68</v>
      </c>
      <c r="D172" s="6" t="s">
        <v>76</v>
      </c>
      <c r="E172" s="6" t="s">
        <v>35</v>
      </c>
      <c r="F172" s="6" t="s">
        <v>29</v>
      </c>
      <c r="G172" s="62">
        <v>942.75500999999997</v>
      </c>
      <c r="H172" s="83"/>
    </row>
    <row r="173" spans="1:8" s="27" customFormat="1" ht="63.75">
      <c r="A173" s="18" t="s">
        <v>308</v>
      </c>
      <c r="B173" s="4" t="s">
        <v>405</v>
      </c>
      <c r="C173" s="4"/>
      <c r="D173" s="4" t="s">
        <v>76</v>
      </c>
      <c r="E173" s="4" t="s">
        <v>35</v>
      </c>
      <c r="F173" s="4" t="s">
        <v>29</v>
      </c>
      <c r="G173" s="64">
        <f>G174+G175</f>
        <v>1706.5497599999999</v>
      </c>
      <c r="H173" s="83"/>
    </row>
    <row r="174" spans="1:8" s="27" customFormat="1">
      <c r="A174" s="88" t="s">
        <v>85</v>
      </c>
      <c r="B174" s="6" t="s">
        <v>405</v>
      </c>
      <c r="C174" s="6" t="s">
        <v>58</v>
      </c>
      <c r="D174" s="6" t="s">
        <v>76</v>
      </c>
      <c r="E174" s="6" t="s">
        <v>35</v>
      </c>
      <c r="F174" s="6" t="s">
        <v>29</v>
      </c>
      <c r="G174" s="62">
        <v>871.5</v>
      </c>
      <c r="H174" s="83"/>
    </row>
    <row r="175" spans="1:8" s="27" customFormat="1">
      <c r="A175" s="19" t="s">
        <v>255</v>
      </c>
      <c r="B175" s="6" t="s">
        <v>405</v>
      </c>
      <c r="C175" s="6" t="s">
        <v>68</v>
      </c>
      <c r="D175" s="6" t="s">
        <v>76</v>
      </c>
      <c r="E175" s="6" t="s">
        <v>35</v>
      </c>
      <c r="F175" s="6" t="s">
        <v>29</v>
      </c>
      <c r="G175" s="62">
        <v>835.04975999999999</v>
      </c>
      <c r="H175" s="83"/>
    </row>
    <row r="176" spans="1:8" s="27" customFormat="1" ht="25.5">
      <c r="A176" s="18" t="s">
        <v>362</v>
      </c>
      <c r="B176" s="4" t="s">
        <v>364</v>
      </c>
      <c r="C176" s="4"/>
      <c r="D176" s="4" t="s">
        <v>76</v>
      </c>
      <c r="E176" s="4" t="s">
        <v>44</v>
      </c>
      <c r="F176" s="4" t="s">
        <v>29</v>
      </c>
      <c r="G176" s="64">
        <f>G177</f>
        <v>1811.9</v>
      </c>
    </row>
    <row r="177" spans="1:8" s="27" customFormat="1" ht="51">
      <c r="A177" s="19" t="s">
        <v>60</v>
      </c>
      <c r="B177" s="6" t="s">
        <v>364</v>
      </c>
      <c r="C177" s="6" t="s">
        <v>63</v>
      </c>
      <c r="D177" s="6" t="s">
        <v>76</v>
      </c>
      <c r="E177" s="6" t="s">
        <v>35</v>
      </c>
      <c r="F177" s="6" t="s">
        <v>29</v>
      </c>
      <c r="G177" s="62">
        <v>1811.9</v>
      </c>
      <c r="H177" s="83"/>
    </row>
    <row r="178" spans="1:8" s="27" customFormat="1" ht="25.5">
      <c r="A178" s="17" t="s">
        <v>115</v>
      </c>
      <c r="B178" s="4" t="s">
        <v>206</v>
      </c>
      <c r="C178" s="4"/>
      <c r="D178" s="4" t="s">
        <v>76</v>
      </c>
      <c r="E178" s="4" t="s">
        <v>35</v>
      </c>
      <c r="F178" s="4" t="s">
        <v>29</v>
      </c>
      <c r="G178" s="64">
        <f>G179</f>
        <v>15055.137000000001</v>
      </c>
    </row>
    <row r="179" spans="1:8" s="27" customFormat="1" ht="51">
      <c r="A179" s="19" t="s">
        <v>60</v>
      </c>
      <c r="B179" s="6" t="s">
        <v>206</v>
      </c>
      <c r="C179" s="6" t="s">
        <v>63</v>
      </c>
      <c r="D179" s="6" t="s">
        <v>76</v>
      </c>
      <c r="E179" s="6" t="s">
        <v>35</v>
      </c>
      <c r="F179" s="6" t="s">
        <v>29</v>
      </c>
      <c r="G179" s="62">
        <v>15055.137000000001</v>
      </c>
      <c r="H179" s="83"/>
    </row>
    <row r="180" spans="1:8" s="27" customFormat="1" ht="51">
      <c r="A180" s="13" t="s">
        <v>459</v>
      </c>
      <c r="B180" s="4" t="s">
        <v>462</v>
      </c>
      <c r="C180" s="4"/>
      <c r="D180" s="4" t="s">
        <v>76</v>
      </c>
      <c r="E180" s="4" t="s">
        <v>35</v>
      </c>
      <c r="F180" s="4" t="s">
        <v>29</v>
      </c>
      <c r="G180" s="66">
        <f>G181</f>
        <v>2940.4</v>
      </c>
      <c r="H180" s="83"/>
    </row>
    <row r="181" spans="1:8" s="27" customFormat="1" ht="51">
      <c r="A181" s="19" t="s">
        <v>60</v>
      </c>
      <c r="B181" s="6" t="s">
        <v>462</v>
      </c>
      <c r="C181" s="6" t="s">
        <v>63</v>
      </c>
      <c r="D181" s="6" t="s">
        <v>76</v>
      </c>
      <c r="E181" s="6" t="s">
        <v>35</v>
      </c>
      <c r="F181" s="6" t="s">
        <v>29</v>
      </c>
      <c r="G181" s="117">
        <v>2940.4</v>
      </c>
      <c r="H181" s="83"/>
    </row>
    <row r="182" spans="1:8" s="27" customFormat="1" ht="40.5">
      <c r="A182" s="28" t="s">
        <v>502</v>
      </c>
      <c r="B182" s="7" t="s">
        <v>105</v>
      </c>
      <c r="C182" s="7"/>
      <c r="D182" s="7">
        <v>973</v>
      </c>
      <c r="E182" s="7" t="s">
        <v>32</v>
      </c>
      <c r="F182" s="7" t="s">
        <v>43</v>
      </c>
      <c r="G182" s="65">
        <f>G183</f>
        <v>26662.117249999999</v>
      </c>
    </row>
    <row r="183" spans="1:8" s="27" customFormat="1" ht="25.5">
      <c r="A183" s="18" t="s">
        <v>106</v>
      </c>
      <c r="B183" s="4" t="s">
        <v>107</v>
      </c>
      <c r="C183" s="4"/>
      <c r="D183" s="4" t="s">
        <v>76</v>
      </c>
      <c r="E183" s="4" t="s">
        <v>32</v>
      </c>
      <c r="F183" s="4" t="s">
        <v>43</v>
      </c>
      <c r="G183" s="66">
        <f>G184+G188+G190+G186+G192</f>
        <v>26662.117249999999</v>
      </c>
    </row>
    <row r="184" spans="1:8" s="27" customFormat="1" ht="38.25">
      <c r="A184" s="17" t="s">
        <v>108</v>
      </c>
      <c r="B184" s="4" t="s">
        <v>109</v>
      </c>
      <c r="C184" s="4"/>
      <c r="D184" s="4">
        <v>973</v>
      </c>
      <c r="E184" s="4" t="s">
        <v>32</v>
      </c>
      <c r="F184" s="4" t="s">
        <v>43</v>
      </c>
      <c r="G184" s="64">
        <f>G185</f>
        <v>10501.420690000001</v>
      </c>
    </row>
    <row r="185" spans="1:8" s="27" customFormat="1" ht="51">
      <c r="A185" s="19" t="s">
        <v>60</v>
      </c>
      <c r="B185" s="6" t="s">
        <v>109</v>
      </c>
      <c r="C185" s="6" t="s">
        <v>63</v>
      </c>
      <c r="D185" s="6" t="s">
        <v>76</v>
      </c>
      <c r="E185" s="6" t="s">
        <v>32</v>
      </c>
      <c r="F185" s="6" t="s">
        <v>43</v>
      </c>
      <c r="G185" s="62">
        <v>10501.420690000001</v>
      </c>
      <c r="H185" s="83"/>
    </row>
    <row r="186" spans="1:8" s="27" customFormat="1" ht="63.75">
      <c r="A186" s="18" t="s">
        <v>308</v>
      </c>
      <c r="B186" s="4" t="s">
        <v>436</v>
      </c>
      <c r="C186" s="4"/>
      <c r="D186" s="4" t="s">
        <v>76</v>
      </c>
      <c r="E186" s="4" t="s">
        <v>32</v>
      </c>
      <c r="F186" s="4" t="s">
        <v>43</v>
      </c>
      <c r="G186" s="64">
        <f>G187</f>
        <v>90.383560000000003</v>
      </c>
      <c r="H186" s="83"/>
    </row>
    <row r="187" spans="1:8" s="27" customFormat="1" ht="51">
      <c r="A187" s="19" t="s">
        <v>406</v>
      </c>
      <c r="B187" s="6" t="s">
        <v>437</v>
      </c>
      <c r="C187" s="6" t="s">
        <v>68</v>
      </c>
      <c r="D187" s="6" t="s">
        <v>76</v>
      </c>
      <c r="E187" s="6" t="s">
        <v>32</v>
      </c>
      <c r="F187" s="6" t="s">
        <v>43</v>
      </c>
      <c r="G187" s="62">
        <v>90.383560000000003</v>
      </c>
      <c r="H187" s="83"/>
    </row>
    <row r="188" spans="1:8" s="27" customFormat="1" ht="25.5">
      <c r="A188" s="18" t="s">
        <v>362</v>
      </c>
      <c r="B188" s="4" t="s">
        <v>437</v>
      </c>
      <c r="C188" s="4"/>
      <c r="D188" s="4" t="s">
        <v>76</v>
      </c>
      <c r="E188" s="4" t="s">
        <v>32</v>
      </c>
      <c r="F188" s="4" t="s">
        <v>43</v>
      </c>
      <c r="G188" s="64">
        <f>G189</f>
        <v>1115.5</v>
      </c>
      <c r="H188" s="83"/>
    </row>
    <row r="189" spans="1:8" s="27" customFormat="1" ht="51" customHeight="1">
      <c r="A189" s="19" t="s">
        <v>406</v>
      </c>
      <c r="B189" s="6" t="s">
        <v>436</v>
      </c>
      <c r="C189" s="6" t="s">
        <v>63</v>
      </c>
      <c r="D189" s="6" t="s">
        <v>76</v>
      </c>
      <c r="E189" s="6" t="s">
        <v>32</v>
      </c>
      <c r="F189" s="6" t="s">
        <v>43</v>
      </c>
      <c r="G189" s="62">
        <v>1115.5</v>
      </c>
      <c r="H189" s="83"/>
    </row>
    <row r="190" spans="1:8" s="27" customFormat="1" ht="89.25">
      <c r="A190" s="18" t="s">
        <v>269</v>
      </c>
      <c r="B190" s="4" t="s">
        <v>204</v>
      </c>
      <c r="C190" s="4"/>
      <c r="D190" s="4">
        <v>973</v>
      </c>
      <c r="E190" s="4" t="s">
        <v>32</v>
      </c>
      <c r="F190" s="4" t="s">
        <v>43</v>
      </c>
      <c r="G190" s="97">
        <f>G191</f>
        <v>13454.813</v>
      </c>
    </row>
    <row r="191" spans="1:8" s="27" customFormat="1" ht="51">
      <c r="A191" s="19" t="s">
        <v>60</v>
      </c>
      <c r="B191" s="6" t="s">
        <v>204</v>
      </c>
      <c r="C191" s="6" t="s">
        <v>63</v>
      </c>
      <c r="D191" s="6">
        <v>973</v>
      </c>
      <c r="E191" s="6" t="s">
        <v>32</v>
      </c>
      <c r="F191" s="6" t="s">
        <v>43</v>
      </c>
      <c r="G191" s="62">
        <v>13454.813</v>
      </c>
      <c r="H191" s="83"/>
    </row>
    <row r="192" spans="1:8" s="27" customFormat="1" ht="51">
      <c r="A192" s="13" t="s">
        <v>459</v>
      </c>
      <c r="B192" s="4" t="s">
        <v>464</v>
      </c>
      <c r="C192" s="4"/>
      <c r="D192" s="4">
        <v>973</v>
      </c>
      <c r="E192" s="4" t="s">
        <v>32</v>
      </c>
      <c r="F192" s="4" t="s">
        <v>43</v>
      </c>
      <c r="G192" s="64">
        <f>G193</f>
        <v>1500</v>
      </c>
      <c r="H192" s="83"/>
    </row>
    <row r="193" spans="1:8" s="27" customFormat="1" ht="51">
      <c r="A193" s="11" t="s">
        <v>59</v>
      </c>
      <c r="B193" s="6" t="s">
        <v>464</v>
      </c>
      <c r="C193" s="6" t="s">
        <v>63</v>
      </c>
      <c r="D193" s="6">
        <v>973</v>
      </c>
      <c r="E193" s="4" t="s">
        <v>32</v>
      </c>
      <c r="F193" s="4" t="s">
        <v>43</v>
      </c>
      <c r="G193" s="62">
        <v>1500</v>
      </c>
      <c r="H193" s="83"/>
    </row>
    <row r="194" spans="1:8" s="27" customFormat="1" ht="27">
      <c r="A194" s="28" t="s">
        <v>503</v>
      </c>
      <c r="B194" s="7" t="s">
        <v>121</v>
      </c>
      <c r="C194" s="7"/>
      <c r="D194" s="7" t="s">
        <v>76</v>
      </c>
      <c r="E194" s="7" t="s">
        <v>35</v>
      </c>
      <c r="F194" s="7" t="s">
        <v>29</v>
      </c>
      <c r="G194" s="29">
        <f>G195+G200+G214</f>
        <v>16859.084949999997</v>
      </c>
    </row>
    <row r="195" spans="1:8" s="27" customFormat="1" ht="25.5">
      <c r="A195" s="18" t="s">
        <v>122</v>
      </c>
      <c r="B195" s="4" t="s">
        <v>123</v>
      </c>
      <c r="C195" s="4"/>
      <c r="D195" s="4" t="s">
        <v>76</v>
      </c>
      <c r="E195" s="4" t="s">
        <v>35</v>
      </c>
      <c r="F195" s="4" t="s">
        <v>29</v>
      </c>
      <c r="G195" s="5">
        <f>G196</f>
        <v>687.43100000000004</v>
      </c>
    </row>
    <row r="196" spans="1:8" s="27" customFormat="1" ht="25.5">
      <c r="A196" s="12" t="s">
        <v>124</v>
      </c>
      <c r="B196" s="4" t="s">
        <v>125</v>
      </c>
      <c r="C196" s="4"/>
      <c r="D196" s="4" t="s">
        <v>76</v>
      </c>
      <c r="E196" s="4" t="s">
        <v>35</v>
      </c>
      <c r="F196" s="4" t="s">
        <v>29</v>
      </c>
      <c r="G196" s="64">
        <f>SUM(G197:G199)</f>
        <v>687.43100000000004</v>
      </c>
    </row>
    <row r="197" spans="1:8" s="27" customFormat="1" ht="25.5">
      <c r="A197" s="10" t="s">
        <v>56</v>
      </c>
      <c r="B197" s="6" t="s">
        <v>125</v>
      </c>
      <c r="C197" s="6" t="s">
        <v>57</v>
      </c>
      <c r="D197" s="6" t="s">
        <v>76</v>
      </c>
      <c r="E197" s="6" t="s">
        <v>35</v>
      </c>
      <c r="F197" s="6" t="s">
        <v>29</v>
      </c>
      <c r="G197" s="62">
        <v>478.75</v>
      </c>
      <c r="H197" s="83"/>
    </row>
    <row r="198" spans="1:8" s="27" customFormat="1">
      <c r="A198" s="10" t="s">
        <v>408</v>
      </c>
      <c r="B198" s="6" t="s">
        <v>125</v>
      </c>
      <c r="C198" s="6" t="s">
        <v>407</v>
      </c>
      <c r="D198" s="6" t="s">
        <v>76</v>
      </c>
      <c r="E198" s="6" t="s">
        <v>35</v>
      </c>
      <c r="F198" s="6" t="s">
        <v>29</v>
      </c>
      <c r="G198" s="62">
        <v>136.5</v>
      </c>
      <c r="H198" s="83"/>
    </row>
    <row r="199" spans="1:8" s="27" customFormat="1">
      <c r="A199" s="19" t="s">
        <v>255</v>
      </c>
      <c r="B199" s="6" t="s">
        <v>125</v>
      </c>
      <c r="C199" s="6" t="s">
        <v>68</v>
      </c>
      <c r="D199" s="6" t="s">
        <v>76</v>
      </c>
      <c r="E199" s="6" t="s">
        <v>35</v>
      </c>
      <c r="F199" s="6" t="s">
        <v>29</v>
      </c>
      <c r="G199" s="62">
        <v>72.180999999999997</v>
      </c>
      <c r="H199" s="83"/>
    </row>
    <row r="200" spans="1:8" s="27" customFormat="1" ht="25.5">
      <c r="A200" s="18" t="s">
        <v>241</v>
      </c>
      <c r="B200" s="4" t="s">
        <v>240</v>
      </c>
      <c r="C200" s="4"/>
      <c r="D200" s="4" t="s">
        <v>76</v>
      </c>
      <c r="E200" s="4" t="s">
        <v>35</v>
      </c>
      <c r="F200" s="4" t="s">
        <v>31</v>
      </c>
      <c r="G200" s="64">
        <f>G201+G204+G211+G219</f>
        <v>10509.753949999997</v>
      </c>
    </row>
    <row r="201" spans="1:8" s="27" customFormat="1" ht="25.5">
      <c r="A201" s="18" t="s">
        <v>69</v>
      </c>
      <c r="B201" s="4" t="s">
        <v>168</v>
      </c>
      <c r="C201" s="4"/>
      <c r="D201" s="4" t="s">
        <v>76</v>
      </c>
      <c r="E201" s="4" t="s">
        <v>35</v>
      </c>
      <c r="F201" s="4" t="s">
        <v>31</v>
      </c>
      <c r="G201" s="64">
        <f>SUM(G202:G203)</f>
        <v>834.57664</v>
      </c>
    </row>
    <row r="202" spans="1:8" s="27" customFormat="1" ht="25.5">
      <c r="A202" s="10" t="s">
        <v>92</v>
      </c>
      <c r="B202" s="6" t="s">
        <v>168</v>
      </c>
      <c r="C202" s="6" t="s">
        <v>53</v>
      </c>
      <c r="D202" s="6" t="s">
        <v>76</v>
      </c>
      <c r="E202" s="6" t="s">
        <v>35</v>
      </c>
      <c r="F202" s="6" t="s">
        <v>31</v>
      </c>
      <c r="G202" s="62">
        <v>645.14643000000001</v>
      </c>
      <c r="H202" s="83"/>
    </row>
    <row r="203" spans="1:8" s="27" customFormat="1" ht="38.25">
      <c r="A203" s="10" t="s">
        <v>93</v>
      </c>
      <c r="B203" s="6" t="s">
        <v>168</v>
      </c>
      <c r="C203" s="6" t="s">
        <v>86</v>
      </c>
      <c r="D203" s="6" t="s">
        <v>76</v>
      </c>
      <c r="E203" s="6" t="s">
        <v>35</v>
      </c>
      <c r="F203" s="6" t="s">
        <v>31</v>
      </c>
      <c r="G203" s="62">
        <v>189.43020999999999</v>
      </c>
      <c r="H203" s="83"/>
    </row>
    <row r="204" spans="1:8" s="27" customFormat="1" ht="25.5">
      <c r="A204" s="12" t="s">
        <v>217</v>
      </c>
      <c r="B204" s="4" t="s">
        <v>126</v>
      </c>
      <c r="C204" s="4"/>
      <c r="D204" s="4" t="s">
        <v>76</v>
      </c>
      <c r="E204" s="4" t="s">
        <v>35</v>
      </c>
      <c r="F204" s="4" t="s">
        <v>31</v>
      </c>
      <c r="G204" s="64">
        <f>SUM(G205:G210)</f>
        <v>9171.8558199999989</v>
      </c>
    </row>
    <row r="205" spans="1:8" s="27" customFormat="1">
      <c r="A205" s="11" t="s">
        <v>165</v>
      </c>
      <c r="B205" s="6" t="s">
        <v>126</v>
      </c>
      <c r="C205" s="6" t="s">
        <v>71</v>
      </c>
      <c r="D205" s="6" t="s">
        <v>76</v>
      </c>
      <c r="E205" s="6" t="s">
        <v>35</v>
      </c>
      <c r="F205" s="6" t="s">
        <v>31</v>
      </c>
      <c r="G205" s="62">
        <v>6192.2</v>
      </c>
      <c r="H205" s="83"/>
    </row>
    <row r="206" spans="1:8" s="27" customFormat="1" ht="25.5">
      <c r="A206" s="11" t="s">
        <v>413</v>
      </c>
      <c r="B206" s="74" t="s">
        <v>126</v>
      </c>
      <c r="C206" s="74" t="s">
        <v>412</v>
      </c>
      <c r="D206" s="74" t="s">
        <v>76</v>
      </c>
      <c r="E206" s="74" t="s">
        <v>35</v>
      </c>
      <c r="F206" s="74" t="s">
        <v>31</v>
      </c>
      <c r="G206" s="62">
        <v>147.71299999999999</v>
      </c>
      <c r="H206" s="83"/>
    </row>
    <row r="207" spans="1:8" s="27" customFormat="1" ht="38.25">
      <c r="A207" s="11" t="s">
        <v>164</v>
      </c>
      <c r="B207" s="6" t="s">
        <v>126</v>
      </c>
      <c r="C207" s="6" t="s">
        <v>99</v>
      </c>
      <c r="D207" s="6" t="s">
        <v>76</v>
      </c>
      <c r="E207" s="6" t="s">
        <v>35</v>
      </c>
      <c r="F207" s="6" t="s">
        <v>31</v>
      </c>
      <c r="G207" s="62">
        <v>2075.1912200000002</v>
      </c>
      <c r="H207" s="83"/>
    </row>
    <row r="208" spans="1:8" s="27" customFormat="1" ht="25.5">
      <c r="A208" s="11" t="s">
        <v>70</v>
      </c>
      <c r="B208" s="6" t="s">
        <v>126</v>
      </c>
      <c r="C208" s="6" t="s">
        <v>55</v>
      </c>
      <c r="D208" s="6" t="s">
        <v>76</v>
      </c>
      <c r="E208" s="6" t="s">
        <v>35</v>
      </c>
      <c r="F208" s="6" t="s">
        <v>31</v>
      </c>
      <c r="G208" s="62">
        <v>173.97612000000001</v>
      </c>
      <c r="H208" s="83"/>
    </row>
    <row r="209" spans="1:8" s="27" customFormat="1" ht="25.5">
      <c r="A209" s="10" t="s">
        <v>56</v>
      </c>
      <c r="B209" s="6" t="s">
        <v>126</v>
      </c>
      <c r="C209" s="6" t="s">
        <v>57</v>
      </c>
      <c r="D209" s="6" t="s">
        <v>76</v>
      </c>
      <c r="E209" s="6" t="s">
        <v>35</v>
      </c>
      <c r="F209" s="6" t="s">
        <v>31</v>
      </c>
      <c r="G209" s="62">
        <v>576.27548000000002</v>
      </c>
      <c r="H209" s="83"/>
    </row>
    <row r="210" spans="1:8" s="27" customFormat="1">
      <c r="A210" s="10" t="s">
        <v>277</v>
      </c>
      <c r="B210" s="6" t="s">
        <v>126</v>
      </c>
      <c r="C210" s="6" t="s">
        <v>276</v>
      </c>
      <c r="D210" s="6" t="s">
        <v>76</v>
      </c>
      <c r="E210" s="6" t="s">
        <v>35</v>
      </c>
      <c r="F210" s="6" t="s">
        <v>31</v>
      </c>
      <c r="G210" s="62">
        <v>6.5</v>
      </c>
      <c r="H210" s="83"/>
    </row>
    <row r="211" spans="1:8" s="27" customFormat="1" ht="25.5">
      <c r="A211" s="13" t="s">
        <v>362</v>
      </c>
      <c r="B211" s="4" t="s">
        <v>409</v>
      </c>
      <c r="C211" s="4"/>
      <c r="D211" s="4" t="s">
        <v>76</v>
      </c>
      <c r="E211" s="4" t="s">
        <v>35</v>
      </c>
      <c r="F211" s="4" t="s">
        <v>31</v>
      </c>
      <c r="G211" s="64">
        <f>G212+G213</f>
        <v>450.13</v>
      </c>
      <c r="H211" s="83"/>
    </row>
    <row r="212" spans="1:8" s="27" customFormat="1">
      <c r="A212" s="11" t="s">
        <v>165</v>
      </c>
      <c r="B212" s="6" t="s">
        <v>409</v>
      </c>
      <c r="C212" s="6" t="s">
        <v>71</v>
      </c>
      <c r="D212" s="6" t="s">
        <v>76</v>
      </c>
      <c r="E212" s="6" t="s">
        <v>35</v>
      </c>
      <c r="F212" s="6" t="s">
        <v>31</v>
      </c>
      <c r="G212" s="62">
        <v>450.13</v>
      </c>
      <c r="H212" s="83"/>
    </row>
    <row r="213" spans="1:8" s="27" customFormat="1" ht="38.25">
      <c r="A213" s="11" t="s">
        <v>164</v>
      </c>
      <c r="B213" s="6" t="s">
        <v>409</v>
      </c>
      <c r="C213" s="6" t="s">
        <v>99</v>
      </c>
      <c r="D213" s="6" t="s">
        <v>76</v>
      </c>
      <c r="E213" s="6" t="s">
        <v>35</v>
      </c>
      <c r="F213" s="6" t="s">
        <v>31</v>
      </c>
      <c r="G213" s="62">
        <v>0</v>
      </c>
      <c r="H213" s="83"/>
    </row>
    <row r="214" spans="1:8" s="27" customFormat="1" ht="51">
      <c r="A214" s="13" t="s">
        <v>459</v>
      </c>
      <c r="B214" s="4" t="s">
        <v>461</v>
      </c>
      <c r="C214" s="6"/>
      <c r="D214" s="6" t="s">
        <v>76</v>
      </c>
      <c r="E214" s="4" t="s">
        <v>35</v>
      </c>
      <c r="F214" s="4" t="s">
        <v>31</v>
      </c>
      <c r="G214" s="64">
        <f>G215+G216+G217+G218</f>
        <v>5661.9000000000005</v>
      </c>
      <c r="H214" s="83"/>
    </row>
    <row r="215" spans="1:8" s="27" customFormat="1">
      <c r="A215" s="25" t="s">
        <v>165</v>
      </c>
      <c r="B215" s="6" t="s">
        <v>461</v>
      </c>
      <c r="C215" s="6" t="s">
        <v>71</v>
      </c>
      <c r="D215" s="6" t="s">
        <v>76</v>
      </c>
      <c r="E215" s="4" t="s">
        <v>35</v>
      </c>
      <c r="F215" s="4" t="s">
        <v>31</v>
      </c>
      <c r="G215" s="62">
        <v>4065.4090700000002</v>
      </c>
      <c r="H215" s="83"/>
    </row>
    <row r="216" spans="1:8" s="27" customFormat="1" ht="38.25">
      <c r="A216" s="10" t="s">
        <v>167</v>
      </c>
      <c r="B216" s="6" t="s">
        <v>461</v>
      </c>
      <c r="C216" s="6" t="s">
        <v>99</v>
      </c>
      <c r="D216" s="6" t="s">
        <v>76</v>
      </c>
      <c r="E216" s="4" t="s">
        <v>35</v>
      </c>
      <c r="F216" s="4" t="s">
        <v>31</v>
      </c>
      <c r="G216" s="62">
        <v>1150.04881</v>
      </c>
      <c r="H216" s="83"/>
    </row>
    <row r="217" spans="1:8" s="27" customFormat="1" ht="25.5">
      <c r="A217" s="10" t="s">
        <v>92</v>
      </c>
      <c r="B217" s="6" t="s">
        <v>461</v>
      </c>
      <c r="C217" s="6" t="s">
        <v>53</v>
      </c>
      <c r="D217" s="6" t="s">
        <v>76</v>
      </c>
      <c r="E217" s="4" t="s">
        <v>35</v>
      </c>
      <c r="F217" s="4" t="s">
        <v>31</v>
      </c>
      <c r="G217" s="62">
        <v>340.58897999999999</v>
      </c>
      <c r="H217" s="83"/>
    </row>
    <row r="218" spans="1:8" s="27" customFormat="1" ht="38.25">
      <c r="A218" s="10" t="s">
        <v>93</v>
      </c>
      <c r="B218" s="6" t="s">
        <v>461</v>
      </c>
      <c r="C218" s="6" t="s">
        <v>86</v>
      </c>
      <c r="D218" s="6" t="s">
        <v>76</v>
      </c>
      <c r="E218" s="4" t="s">
        <v>35</v>
      </c>
      <c r="F218" s="4" t="s">
        <v>31</v>
      </c>
      <c r="G218" s="62">
        <v>105.85314</v>
      </c>
      <c r="H218" s="83"/>
    </row>
    <row r="219" spans="1:8" s="27" customFormat="1">
      <c r="A219" s="17" t="s">
        <v>411</v>
      </c>
      <c r="B219" s="4" t="s">
        <v>410</v>
      </c>
      <c r="C219" s="6"/>
      <c r="D219" s="4" t="s">
        <v>76</v>
      </c>
      <c r="E219" s="4" t="s">
        <v>35</v>
      </c>
      <c r="F219" s="4" t="s">
        <v>29</v>
      </c>
      <c r="G219" s="64">
        <f>G220</f>
        <v>53.191490000000002</v>
      </c>
      <c r="H219" s="83"/>
    </row>
    <row r="220" spans="1:8" s="27" customFormat="1">
      <c r="A220" s="19" t="s">
        <v>255</v>
      </c>
      <c r="B220" s="6" t="s">
        <v>410</v>
      </c>
      <c r="C220" s="6" t="s">
        <v>68</v>
      </c>
      <c r="D220" s="6" t="s">
        <v>76</v>
      </c>
      <c r="E220" s="6" t="s">
        <v>35</v>
      </c>
      <c r="F220" s="6" t="s">
        <v>29</v>
      </c>
      <c r="G220" s="62">
        <v>53.191490000000002</v>
      </c>
      <c r="H220" s="83"/>
    </row>
    <row r="221" spans="1:8" s="27" customFormat="1" ht="38.25">
      <c r="A221" s="34" t="s">
        <v>379</v>
      </c>
      <c r="B221" s="55" t="s">
        <v>127</v>
      </c>
      <c r="C221" s="55"/>
      <c r="D221" s="55"/>
      <c r="E221" s="55"/>
      <c r="F221" s="55"/>
      <c r="G221" s="73">
        <f>G222+G228+G233+G250+G272+G268</f>
        <v>88021.362930000003</v>
      </c>
      <c r="H221" s="83"/>
    </row>
    <row r="222" spans="1:8" s="27" customFormat="1" ht="27">
      <c r="A222" s="28" t="s">
        <v>504</v>
      </c>
      <c r="B222" s="51" t="s">
        <v>208</v>
      </c>
      <c r="C222" s="7"/>
      <c r="D222" s="7" t="s">
        <v>25</v>
      </c>
      <c r="E222" s="7" t="s">
        <v>46</v>
      </c>
      <c r="F222" s="7" t="s">
        <v>30</v>
      </c>
      <c r="G222" s="29">
        <f>G224</f>
        <v>1586.6744100000001</v>
      </c>
    </row>
    <row r="223" spans="1:8" ht="25.5">
      <c r="A223" s="18" t="s">
        <v>242</v>
      </c>
      <c r="B223" s="46" t="s">
        <v>208</v>
      </c>
      <c r="C223" s="4"/>
      <c r="D223" s="4" t="s">
        <v>25</v>
      </c>
      <c r="E223" s="4" t="s">
        <v>46</v>
      </c>
      <c r="F223" s="4" t="s">
        <v>30</v>
      </c>
      <c r="G223" s="64">
        <f>G224</f>
        <v>1586.6744100000001</v>
      </c>
    </row>
    <row r="224" spans="1:8" s="27" customFormat="1" ht="25.5">
      <c r="A224" s="18" t="s">
        <v>84</v>
      </c>
      <c r="B224" s="46" t="s">
        <v>209</v>
      </c>
      <c r="C224" s="4"/>
      <c r="D224" s="4" t="s">
        <v>25</v>
      </c>
      <c r="E224" s="4" t="s">
        <v>46</v>
      </c>
      <c r="F224" s="4" t="s">
        <v>30</v>
      </c>
      <c r="G224" s="64">
        <f>SUM(G225:G227)</f>
        <v>1586.6744100000001</v>
      </c>
    </row>
    <row r="225" spans="1:8" s="27" customFormat="1" ht="25.5">
      <c r="A225" s="19" t="s">
        <v>413</v>
      </c>
      <c r="B225" s="47" t="s">
        <v>209</v>
      </c>
      <c r="C225" s="6" t="s">
        <v>412</v>
      </c>
      <c r="D225" s="6" t="s">
        <v>25</v>
      </c>
      <c r="E225" s="6" t="s">
        <v>46</v>
      </c>
      <c r="F225" s="6" t="s">
        <v>30</v>
      </c>
      <c r="G225" s="62">
        <v>86.022999999999996</v>
      </c>
    </row>
    <row r="226" spans="1:8" s="27" customFormat="1" ht="25.5">
      <c r="A226" s="10" t="s">
        <v>56</v>
      </c>
      <c r="B226" s="47" t="s">
        <v>209</v>
      </c>
      <c r="C226" s="6" t="s">
        <v>57</v>
      </c>
      <c r="D226" s="6" t="s">
        <v>25</v>
      </c>
      <c r="E226" s="6" t="s">
        <v>46</v>
      </c>
      <c r="F226" s="6" t="s">
        <v>30</v>
      </c>
      <c r="G226" s="62">
        <v>726.39140999999995</v>
      </c>
      <c r="H226" s="83"/>
    </row>
    <row r="227" spans="1:8" s="27" customFormat="1">
      <c r="A227" s="10" t="s">
        <v>408</v>
      </c>
      <c r="B227" s="47" t="s">
        <v>209</v>
      </c>
      <c r="C227" s="6" t="s">
        <v>407</v>
      </c>
      <c r="D227" s="6" t="s">
        <v>25</v>
      </c>
      <c r="E227" s="6" t="s">
        <v>46</v>
      </c>
      <c r="F227" s="6" t="s">
        <v>30</v>
      </c>
      <c r="G227" s="62">
        <v>774.26</v>
      </c>
      <c r="H227" s="83"/>
    </row>
    <row r="228" spans="1:8" s="27" customFormat="1" ht="27">
      <c r="A228" s="28" t="s">
        <v>505</v>
      </c>
      <c r="B228" s="51" t="s">
        <v>233</v>
      </c>
      <c r="C228" s="7"/>
      <c r="D228" s="7" t="s">
        <v>25</v>
      </c>
      <c r="E228" s="7" t="s">
        <v>46</v>
      </c>
      <c r="F228" s="7" t="s">
        <v>30</v>
      </c>
      <c r="G228" s="63">
        <f>G229</f>
        <v>4049.9044999999996</v>
      </c>
    </row>
    <row r="229" spans="1:8" ht="25.5">
      <c r="A229" s="18" t="s">
        <v>244</v>
      </c>
      <c r="B229" s="46" t="s">
        <v>243</v>
      </c>
      <c r="C229" s="4"/>
      <c r="D229" s="4" t="s">
        <v>25</v>
      </c>
      <c r="E229" s="4" t="s">
        <v>46</v>
      </c>
      <c r="F229" s="4" t="s">
        <v>30</v>
      </c>
      <c r="G229" s="64">
        <f>G230</f>
        <v>4049.9044999999996</v>
      </c>
    </row>
    <row r="230" spans="1:8" s="27" customFormat="1" ht="25.5">
      <c r="A230" s="12" t="s">
        <v>245</v>
      </c>
      <c r="B230" s="46" t="s">
        <v>210</v>
      </c>
      <c r="C230" s="4"/>
      <c r="D230" s="4" t="s">
        <v>25</v>
      </c>
      <c r="E230" s="4" t="s">
        <v>46</v>
      </c>
      <c r="F230" s="4" t="s">
        <v>30</v>
      </c>
      <c r="G230" s="64">
        <f>G231+G232</f>
        <v>4049.9044999999996</v>
      </c>
    </row>
    <row r="231" spans="1:8" s="27" customFormat="1">
      <c r="A231" s="11" t="s">
        <v>166</v>
      </c>
      <c r="B231" s="47" t="s">
        <v>210</v>
      </c>
      <c r="C231" s="6" t="s">
        <v>71</v>
      </c>
      <c r="D231" s="6" t="s">
        <v>25</v>
      </c>
      <c r="E231" s="6" t="s">
        <v>46</v>
      </c>
      <c r="F231" s="6" t="s">
        <v>30</v>
      </c>
      <c r="G231" s="62">
        <v>3113.6108899999999</v>
      </c>
      <c r="H231" s="83"/>
    </row>
    <row r="232" spans="1:8" s="27" customFormat="1" ht="38.25">
      <c r="A232" s="11" t="s">
        <v>167</v>
      </c>
      <c r="B232" s="47" t="s">
        <v>210</v>
      </c>
      <c r="C232" s="6" t="s">
        <v>99</v>
      </c>
      <c r="D232" s="6" t="s">
        <v>25</v>
      </c>
      <c r="E232" s="6" t="s">
        <v>46</v>
      </c>
      <c r="F232" s="6" t="s">
        <v>30</v>
      </c>
      <c r="G232" s="62">
        <v>936.29360999999994</v>
      </c>
      <c r="H232" s="83"/>
    </row>
    <row r="233" spans="1:8" s="27" customFormat="1" ht="27">
      <c r="A233" s="23" t="s">
        <v>506</v>
      </c>
      <c r="B233" s="7" t="s">
        <v>222</v>
      </c>
      <c r="C233" s="7"/>
      <c r="D233" s="7" t="s">
        <v>25</v>
      </c>
      <c r="E233" s="7" t="s">
        <v>46</v>
      </c>
      <c r="F233" s="7" t="s">
        <v>43</v>
      </c>
      <c r="G233" s="63">
        <f>G234+G246+G248</f>
        <v>57897.720720000005</v>
      </c>
    </row>
    <row r="234" spans="1:8" s="27" customFormat="1" ht="25.5">
      <c r="A234" s="18" t="s">
        <v>211</v>
      </c>
      <c r="B234" s="4" t="s">
        <v>212</v>
      </c>
      <c r="C234" s="4"/>
      <c r="D234" s="4" t="s">
        <v>25</v>
      </c>
      <c r="E234" s="4" t="s">
        <v>46</v>
      </c>
      <c r="F234" s="4" t="s">
        <v>43</v>
      </c>
      <c r="G234" s="64">
        <f>G235+G242+G240+G238+G244</f>
        <v>56985.430420000004</v>
      </c>
    </row>
    <row r="235" spans="1:8" s="27" customFormat="1" ht="25.5">
      <c r="A235" s="18" t="s">
        <v>223</v>
      </c>
      <c r="B235" s="4" t="s">
        <v>213</v>
      </c>
      <c r="C235" s="4"/>
      <c r="D235" s="4" t="s">
        <v>25</v>
      </c>
      <c r="E235" s="4" t="s">
        <v>46</v>
      </c>
      <c r="F235" s="4" t="s">
        <v>43</v>
      </c>
      <c r="G235" s="64">
        <f>G236+G237</f>
        <v>22561.188109999999</v>
      </c>
    </row>
    <row r="236" spans="1:8" s="27" customFormat="1" ht="51">
      <c r="A236" s="19" t="s">
        <v>59</v>
      </c>
      <c r="B236" s="6" t="s">
        <v>213</v>
      </c>
      <c r="C236" s="6" t="s">
        <v>64</v>
      </c>
      <c r="D236" s="6" t="s">
        <v>25</v>
      </c>
      <c r="E236" s="6" t="s">
        <v>46</v>
      </c>
      <c r="F236" s="6" t="s">
        <v>43</v>
      </c>
      <c r="G236" s="62">
        <v>21404.519319999999</v>
      </c>
      <c r="H236" s="83"/>
    </row>
    <row r="237" spans="1:8" s="27" customFormat="1">
      <c r="A237" s="19" t="s">
        <v>361</v>
      </c>
      <c r="B237" s="6" t="s">
        <v>213</v>
      </c>
      <c r="C237" s="6" t="s">
        <v>62</v>
      </c>
      <c r="D237" s="6" t="s">
        <v>25</v>
      </c>
      <c r="E237" s="6" t="s">
        <v>46</v>
      </c>
      <c r="F237" s="6" t="s">
        <v>43</v>
      </c>
      <c r="G237" s="62">
        <v>1156.6687899999999</v>
      </c>
      <c r="H237" s="83"/>
    </row>
    <row r="238" spans="1:8" s="27" customFormat="1" ht="63.75">
      <c r="A238" s="18" t="s">
        <v>308</v>
      </c>
      <c r="B238" s="4" t="s">
        <v>439</v>
      </c>
      <c r="C238" s="4"/>
      <c r="D238" s="4" t="s">
        <v>25</v>
      </c>
      <c r="E238" s="4" t="s">
        <v>46</v>
      </c>
      <c r="F238" s="4" t="s">
        <v>43</v>
      </c>
      <c r="G238" s="64">
        <f>G239</f>
        <v>177.98</v>
      </c>
      <c r="H238" s="83"/>
    </row>
    <row r="239" spans="1:8" s="27" customFormat="1">
      <c r="A239" s="19" t="s">
        <v>361</v>
      </c>
      <c r="B239" s="6" t="s">
        <v>439</v>
      </c>
      <c r="C239" s="6" t="s">
        <v>62</v>
      </c>
      <c r="D239" s="6" t="s">
        <v>25</v>
      </c>
      <c r="E239" s="6" t="s">
        <v>46</v>
      </c>
      <c r="F239" s="6" t="s">
        <v>43</v>
      </c>
      <c r="G239" s="62">
        <v>177.98</v>
      </c>
      <c r="H239" s="83"/>
    </row>
    <row r="240" spans="1:8" s="27" customFormat="1" ht="26.25" customHeight="1">
      <c r="A240" s="18" t="s">
        <v>362</v>
      </c>
      <c r="B240" s="4" t="s">
        <v>438</v>
      </c>
      <c r="C240" s="4"/>
      <c r="D240" s="4" t="s">
        <v>25</v>
      </c>
      <c r="E240" s="4" t="s">
        <v>46</v>
      </c>
      <c r="F240" s="4" t="s">
        <v>43</v>
      </c>
      <c r="G240" s="64">
        <f>G241</f>
        <v>7000</v>
      </c>
    </row>
    <row r="241" spans="1:8" s="27" customFormat="1" ht="51">
      <c r="A241" s="19" t="s">
        <v>59</v>
      </c>
      <c r="B241" s="6" t="s">
        <v>438</v>
      </c>
      <c r="C241" s="6" t="s">
        <v>64</v>
      </c>
      <c r="D241" s="6" t="s">
        <v>25</v>
      </c>
      <c r="E241" s="6" t="s">
        <v>46</v>
      </c>
      <c r="F241" s="6" t="s">
        <v>43</v>
      </c>
      <c r="G241" s="62">
        <v>7000</v>
      </c>
    </row>
    <row r="242" spans="1:8" s="27" customFormat="1" ht="25.5">
      <c r="A242" s="18" t="s">
        <v>273</v>
      </c>
      <c r="B242" s="4" t="s">
        <v>228</v>
      </c>
      <c r="C242" s="4"/>
      <c r="D242" s="4" t="s">
        <v>25</v>
      </c>
      <c r="E242" s="4" t="s">
        <v>46</v>
      </c>
      <c r="F242" s="4" t="s">
        <v>43</v>
      </c>
      <c r="G242" s="64">
        <f>G243</f>
        <v>13938.01</v>
      </c>
    </row>
    <row r="243" spans="1:8" s="27" customFormat="1" ht="51">
      <c r="A243" s="19" t="s">
        <v>59</v>
      </c>
      <c r="B243" s="6" t="s">
        <v>228</v>
      </c>
      <c r="C243" s="6" t="s">
        <v>64</v>
      </c>
      <c r="D243" s="6" t="s">
        <v>25</v>
      </c>
      <c r="E243" s="6" t="s">
        <v>46</v>
      </c>
      <c r="F243" s="6" t="s">
        <v>43</v>
      </c>
      <c r="G243" s="62">
        <v>13938.01</v>
      </c>
    </row>
    <row r="244" spans="1:8" s="27" customFormat="1" ht="51">
      <c r="A244" s="13" t="s">
        <v>459</v>
      </c>
      <c r="B244" s="4" t="s">
        <v>465</v>
      </c>
      <c r="C244" s="6"/>
      <c r="D244" s="4" t="s">
        <v>25</v>
      </c>
      <c r="E244" s="4" t="s">
        <v>46</v>
      </c>
      <c r="F244" s="4" t="s">
        <v>43</v>
      </c>
      <c r="G244" s="64">
        <f>G245</f>
        <v>13308.25231</v>
      </c>
    </row>
    <row r="245" spans="1:8" s="27" customFormat="1" ht="51">
      <c r="A245" s="19" t="s">
        <v>59</v>
      </c>
      <c r="B245" s="6" t="s">
        <v>465</v>
      </c>
      <c r="C245" s="6" t="s">
        <v>64</v>
      </c>
      <c r="D245" s="4" t="s">
        <v>25</v>
      </c>
      <c r="E245" s="4" t="s">
        <v>46</v>
      </c>
      <c r="F245" s="4" t="s">
        <v>43</v>
      </c>
      <c r="G245" s="62">
        <v>13308.25231</v>
      </c>
    </row>
    <row r="246" spans="1:8" s="27" customFormat="1" ht="38.25">
      <c r="A246" s="18" t="s">
        <v>431</v>
      </c>
      <c r="B246" s="4" t="s">
        <v>432</v>
      </c>
      <c r="C246" s="4"/>
      <c r="D246" s="4" t="s">
        <v>25</v>
      </c>
      <c r="E246" s="4" t="s">
        <v>46</v>
      </c>
      <c r="F246" s="4" t="s">
        <v>43</v>
      </c>
      <c r="G246" s="64">
        <f>G247</f>
        <v>230.34064000000001</v>
      </c>
    </row>
    <row r="247" spans="1:8" s="27" customFormat="1">
      <c r="A247" s="10" t="s">
        <v>361</v>
      </c>
      <c r="B247" s="6" t="s">
        <v>432</v>
      </c>
      <c r="C247" s="6" t="s">
        <v>62</v>
      </c>
      <c r="D247" s="6" t="s">
        <v>25</v>
      </c>
      <c r="E247" s="6" t="s">
        <v>46</v>
      </c>
      <c r="F247" s="6" t="s">
        <v>43</v>
      </c>
      <c r="G247" s="62">
        <v>230.34064000000001</v>
      </c>
    </row>
    <row r="248" spans="1:8" s="27" customFormat="1" ht="76.5">
      <c r="A248" s="13" t="s">
        <v>433</v>
      </c>
      <c r="B248" s="4" t="s">
        <v>434</v>
      </c>
      <c r="C248" s="4"/>
      <c r="D248" s="4" t="s">
        <v>25</v>
      </c>
      <c r="E248" s="4" t="s">
        <v>46</v>
      </c>
      <c r="F248" s="4" t="s">
        <v>43</v>
      </c>
      <c r="G248" s="64">
        <f>G249</f>
        <v>681.94965999999999</v>
      </c>
    </row>
    <row r="249" spans="1:8" s="27" customFormat="1">
      <c r="A249" s="10" t="s">
        <v>361</v>
      </c>
      <c r="B249" s="6" t="s">
        <v>434</v>
      </c>
      <c r="C249" s="6" t="s">
        <v>62</v>
      </c>
      <c r="D249" s="6" t="s">
        <v>25</v>
      </c>
      <c r="E249" s="6" t="s">
        <v>46</v>
      </c>
      <c r="F249" s="6" t="s">
        <v>43</v>
      </c>
      <c r="G249" s="62">
        <v>681.94965999999999</v>
      </c>
    </row>
    <row r="250" spans="1:8" s="27" customFormat="1" ht="27">
      <c r="A250" s="23" t="s">
        <v>509</v>
      </c>
      <c r="B250" s="7" t="s">
        <v>224</v>
      </c>
      <c r="C250" s="7"/>
      <c r="D250" s="7" t="s">
        <v>25</v>
      </c>
      <c r="E250" s="7" t="s">
        <v>46</v>
      </c>
      <c r="F250" s="7" t="s">
        <v>33</v>
      </c>
      <c r="G250" s="63">
        <f>G251</f>
        <v>6031.915</v>
      </c>
    </row>
    <row r="251" spans="1:8" s="27" customFormat="1" ht="38.25">
      <c r="A251" s="22" t="s">
        <v>246</v>
      </c>
      <c r="B251" s="4" t="s">
        <v>250</v>
      </c>
      <c r="C251" s="7"/>
      <c r="D251" s="4" t="s">
        <v>25</v>
      </c>
      <c r="E251" s="4" t="s">
        <v>46</v>
      </c>
      <c r="F251" s="4" t="s">
        <v>33</v>
      </c>
      <c r="G251" s="64">
        <f>G252+G255+G261+G263</f>
        <v>6031.915</v>
      </c>
    </row>
    <row r="252" spans="1:8" s="27" customFormat="1" ht="25.5">
      <c r="A252" s="18" t="s">
        <v>69</v>
      </c>
      <c r="B252" s="4" t="s">
        <v>215</v>
      </c>
      <c r="C252" s="4"/>
      <c r="D252" s="4" t="s">
        <v>25</v>
      </c>
      <c r="E252" s="4" t="s">
        <v>46</v>
      </c>
      <c r="F252" s="4" t="s">
        <v>33</v>
      </c>
      <c r="G252" s="64">
        <f>G253+G254</f>
        <v>884.48179000000005</v>
      </c>
    </row>
    <row r="253" spans="1:8" s="27" customFormat="1" ht="25.5">
      <c r="A253" s="10" t="s">
        <v>92</v>
      </c>
      <c r="B253" s="6" t="s">
        <v>215</v>
      </c>
      <c r="C253" s="6" t="s">
        <v>53</v>
      </c>
      <c r="D253" s="6" t="s">
        <v>25</v>
      </c>
      <c r="E253" s="6" t="s">
        <v>46</v>
      </c>
      <c r="F253" s="6" t="s">
        <v>33</v>
      </c>
      <c r="G253" s="62">
        <v>687.68178999999998</v>
      </c>
      <c r="H253" s="83"/>
    </row>
    <row r="254" spans="1:8" s="27" customFormat="1" ht="38.25">
      <c r="A254" s="10" t="s">
        <v>93</v>
      </c>
      <c r="B254" s="6" t="s">
        <v>215</v>
      </c>
      <c r="C254" s="6" t="s">
        <v>86</v>
      </c>
      <c r="D254" s="6" t="s">
        <v>25</v>
      </c>
      <c r="E254" s="6" t="s">
        <v>46</v>
      </c>
      <c r="F254" s="6" t="s">
        <v>33</v>
      </c>
      <c r="G254" s="62">
        <v>196.8</v>
      </c>
      <c r="H254" s="83"/>
    </row>
    <row r="255" spans="1:8" s="27" customFormat="1" ht="25.5">
      <c r="A255" s="21" t="s">
        <v>26</v>
      </c>
      <c r="B255" s="4" t="s">
        <v>216</v>
      </c>
      <c r="C255" s="4"/>
      <c r="D255" s="4" t="s">
        <v>25</v>
      </c>
      <c r="E255" s="4" t="s">
        <v>46</v>
      </c>
      <c r="F255" s="4" t="s">
        <v>33</v>
      </c>
      <c r="G255" s="64">
        <f>SUM(G256:G260)</f>
        <v>3120.1438699999999</v>
      </c>
    </row>
    <row r="256" spans="1:8" s="27" customFormat="1">
      <c r="A256" s="25" t="s">
        <v>165</v>
      </c>
      <c r="B256" s="6" t="s">
        <v>216</v>
      </c>
      <c r="C256" s="6" t="s">
        <v>71</v>
      </c>
      <c r="D256" s="6" t="s">
        <v>25</v>
      </c>
      <c r="E256" s="6" t="s">
        <v>46</v>
      </c>
      <c r="F256" s="6" t="s">
        <v>33</v>
      </c>
      <c r="G256" s="62">
        <v>1967.6381200000001</v>
      </c>
      <c r="H256" s="83"/>
    </row>
    <row r="257" spans="1:8" s="27" customFormat="1" ht="38.25">
      <c r="A257" s="10" t="s">
        <v>167</v>
      </c>
      <c r="B257" s="6" t="s">
        <v>216</v>
      </c>
      <c r="C257" s="6" t="s">
        <v>99</v>
      </c>
      <c r="D257" s="6" t="s">
        <v>25</v>
      </c>
      <c r="E257" s="6" t="s">
        <v>46</v>
      </c>
      <c r="F257" s="6" t="s">
        <v>33</v>
      </c>
      <c r="G257" s="62">
        <v>632.33857</v>
      </c>
      <c r="H257" s="83"/>
    </row>
    <row r="258" spans="1:8" s="27" customFormat="1" ht="25.5">
      <c r="A258" s="10" t="s">
        <v>54</v>
      </c>
      <c r="B258" s="6" t="s">
        <v>216</v>
      </c>
      <c r="C258" s="6" t="s">
        <v>55</v>
      </c>
      <c r="D258" s="6" t="s">
        <v>25</v>
      </c>
      <c r="E258" s="6" t="s">
        <v>46</v>
      </c>
      <c r="F258" s="6" t="s">
        <v>33</v>
      </c>
      <c r="G258" s="62">
        <v>89.263999999999996</v>
      </c>
      <c r="H258" s="83"/>
    </row>
    <row r="259" spans="1:8" s="27" customFormat="1" ht="25.5">
      <c r="A259" s="10" t="s">
        <v>56</v>
      </c>
      <c r="B259" s="6" t="s">
        <v>216</v>
      </c>
      <c r="C259" s="6" t="s">
        <v>57</v>
      </c>
      <c r="D259" s="6" t="s">
        <v>25</v>
      </c>
      <c r="E259" s="6" t="s">
        <v>46</v>
      </c>
      <c r="F259" s="6" t="s">
        <v>33</v>
      </c>
      <c r="G259" s="62">
        <v>427.62</v>
      </c>
      <c r="H259" s="83"/>
    </row>
    <row r="260" spans="1:8" s="27" customFormat="1">
      <c r="A260" s="10" t="s">
        <v>277</v>
      </c>
      <c r="B260" s="6" t="s">
        <v>278</v>
      </c>
      <c r="C260" s="6" t="s">
        <v>276</v>
      </c>
      <c r="D260" s="6" t="s">
        <v>25</v>
      </c>
      <c r="E260" s="6" t="s">
        <v>46</v>
      </c>
      <c r="F260" s="6" t="s">
        <v>33</v>
      </c>
      <c r="G260" s="62">
        <v>3.2831800000000002</v>
      </c>
      <c r="H260" s="83"/>
    </row>
    <row r="261" spans="1:8" s="27" customFormat="1" ht="25.5">
      <c r="A261" s="22" t="s">
        <v>249</v>
      </c>
      <c r="B261" s="4" t="s">
        <v>251</v>
      </c>
      <c r="C261" s="4"/>
      <c r="D261" s="4" t="s">
        <v>25</v>
      </c>
      <c r="E261" s="4" t="s">
        <v>32</v>
      </c>
      <c r="F261" s="4" t="s">
        <v>32</v>
      </c>
      <c r="G261" s="64">
        <f>G262</f>
        <v>102.04082</v>
      </c>
    </row>
    <row r="262" spans="1:8" s="27" customFormat="1" ht="25.5">
      <c r="A262" s="10" t="s">
        <v>56</v>
      </c>
      <c r="B262" s="6" t="s">
        <v>251</v>
      </c>
      <c r="C262" s="6" t="s">
        <v>57</v>
      </c>
      <c r="D262" s="6" t="s">
        <v>25</v>
      </c>
      <c r="E262" s="6" t="s">
        <v>32</v>
      </c>
      <c r="F262" s="6" t="s">
        <v>32</v>
      </c>
      <c r="G262" s="62">
        <v>102.04082</v>
      </c>
      <c r="H262" s="83"/>
    </row>
    <row r="263" spans="1:8" s="27" customFormat="1" ht="51">
      <c r="A263" s="13" t="s">
        <v>459</v>
      </c>
      <c r="B263" s="4" t="s">
        <v>466</v>
      </c>
      <c r="C263" s="6"/>
      <c r="D263" s="6" t="s">
        <v>25</v>
      </c>
      <c r="E263" s="4" t="s">
        <v>46</v>
      </c>
      <c r="F263" s="4" t="s">
        <v>33</v>
      </c>
      <c r="G263" s="64">
        <f>G264+G265+G266+G267</f>
        <v>1925.2485200000001</v>
      </c>
      <c r="H263" s="83"/>
    </row>
    <row r="264" spans="1:8" s="27" customFormat="1">
      <c r="A264" s="25" t="s">
        <v>165</v>
      </c>
      <c r="B264" s="6" t="s">
        <v>466</v>
      </c>
      <c r="C264" s="6" t="s">
        <v>71</v>
      </c>
      <c r="D264" s="6" t="s">
        <v>25</v>
      </c>
      <c r="E264" s="6" t="s">
        <v>46</v>
      </c>
      <c r="F264" s="6" t="s">
        <v>33</v>
      </c>
      <c r="G264" s="62">
        <v>1477.4409900000001</v>
      </c>
      <c r="H264" s="83"/>
    </row>
    <row r="265" spans="1:8" s="27" customFormat="1" ht="38.25">
      <c r="A265" s="10" t="s">
        <v>167</v>
      </c>
      <c r="B265" s="6" t="s">
        <v>466</v>
      </c>
      <c r="C265" s="6" t="s">
        <v>99</v>
      </c>
      <c r="D265" s="6" t="s">
        <v>25</v>
      </c>
      <c r="E265" s="6" t="s">
        <v>46</v>
      </c>
      <c r="F265" s="6" t="s">
        <v>33</v>
      </c>
      <c r="G265" s="62">
        <v>377.80752999999999</v>
      </c>
      <c r="H265" s="83"/>
    </row>
    <row r="266" spans="1:8" s="27" customFormat="1" ht="25.5">
      <c r="A266" s="10" t="s">
        <v>92</v>
      </c>
      <c r="B266" s="6" t="s">
        <v>466</v>
      </c>
      <c r="C266" s="6" t="s">
        <v>53</v>
      </c>
      <c r="D266" s="6" t="s">
        <v>25</v>
      </c>
      <c r="E266" s="6" t="s">
        <v>46</v>
      </c>
      <c r="F266" s="6" t="s">
        <v>33</v>
      </c>
      <c r="G266" s="62">
        <v>0</v>
      </c>
      <c r="H266" s="83"/>
    </row>
    <row r="267" spans="1:8" s="27" customFormat="1" ht="38.25">
      <c r="A267" s="10" t="s">
        <v>93</v>
      </c>
      <c r="B267" s="6" t="s">
        <v>466</v>
      </c>
      <c r="C267" s="6" t="s">
        <v>86</v>
      </c>
      <c r="D267" s="6" t="s">
        <v>25</v>
      </c>
      <c r="E267" s="6" t="s">
        <v>46</v>
      </c>
      <c r="F267" s="6" t="s">
        <v>33</v>
      </c>
      <c r="G267" s="62">
        <v>70</v>
      </c>
      <c r="H267" s="83"/>
    </row>
    <row r="268" spans="1:8" s="27" customFormat="1" ht="27">
      <c r="A268" s="28" t="s">
        <v>507</v>
      </c>
      <c r="B268" s="7" t="s">
        <v>368</v>
      </c>
      <c r="C268" s="6"/>
      <c r="D268" s="7" t="s">
        <v>25</v>
      </c>
      <c r="E268" s="7" t="s">
        <v>37</v>
      </c>
      <c r="F268" s="7" t="s">
        <v>31</v>
      </c>
      <c r="G268" s="86">
        <f>G269</f>
        <v>1963.5</v>
      </c>
    </row>
    <row r="269" spans="1:8" s="27" customFormat="1" ht="25.5">
      <c r="A269" s="18" t="s">
        <v>365</v>
      </c>
      <c r="B269" s="4" t="s">
        <v>369</v>
      </c>
      <c r="C269" s="6"/>
      <c r="D269" s="4" t="s">
        <v>25</v>
      </c>
      <c r="E269" s="4" t="s">
        <v>37</v>
      </c>
      <c r="F269" s="4" t="s">
        <v>31</v>
      </c>
      <c r="G269" s="64">
        <f>G270</f>
        <v>1963.5</v>
      </c>
    </row>
    <row r="270" spans="1:8" s="27" customFormat="1" ht="25.5">
      <c r="A270" s="18" t="s">
        <v>366</v>
      </c>
      <c r="B270" s="4" t="s">
        <v>370</v>
      </c>
      <c r="C270" s="6"/>
      <c r="D270" s="4" t="s">
        <v>25</v>
      </c>
      <c r="E270" s="4" t="s">
        <v>37</v>
      </c>
      <c r="F270" s="4" t="s">
        <v>31</v>
      </c>
      <c r="G270" s="64">
        <f>G271</f>
        <v>1963.5</v>
      </c>
    </row>
    <row r="271" spans="1:8" s="27" customFormat="1">
      <c r="A271" s="19" t="s">
        <v>367</v>
      </c>
      <c r="B271" s="6" t="s">
        <v>370</v>
      </c>
      <c r="C271" s="6" t="s">
        <v>371</v>
      </c>
      <c r="D271" s="6" t="s">
        <v>25</v>
      </c>
      <c r="E271" s="6" t="s">
        <v>37</v>
      </c>
      <c r="F271" s="6" t="s">
        <v>31</v>
      </c>
      <c r="G271" s="62">
        <v>1963.5</v>
      </c>
      <c r="H271" s="83"/>
    </row>
    <row r="272" spans="1:8" s="27" customFormat="1" ht="27">
      <c r="A272" s="28" t="s">
        <v>508</v>
      </c>
      <c r="B272" s="7" t="s">
        <v>1</v>
      </c>
      <c r="C272" s="7"/>
      <c r="D272" s="7" t="s">
        <v>25</v>
      </c>
      <c r="E272" s="7" t="s">
        <v>32</v>
      </c>
      <c r="F272" s="7" t="s">
        <v>32</v>
      </c>
      <c r="G272" s="63">
        <f>G273</f>
        <v>16491.648300000001</v>
      </c>
    </row>
    <row r="273" spans="1:8" s="27" customFormat="1" ht="31.5" customHeight="1">
      <c r="A273" s="18" t="s">
        <v>247</v>
      </c>
      <c r="B273" s="4" t="s">
        <v>2</v>
      </c>
      <c r="C273" s="7"/>
      <c r="D273" s="4" t="s">
        <v>25</v>
      </c>
      <c r="E273" s="4" t="s">
        <v>32</v>
      </c>
      <c r="F273" s="4" t="s">
        <v>32</v>
      </c>
      <c r="G273" s="64">
        <f>G274+G276+G281+G279</f>
        <v>16491.648300000001</v>
      </c>
    </row>
    <row r="274" spans="1:8" s="27" customFormat="1" ht="38.25">
      <c r="A274" s="18" t="s">
        <v>207</v>
      </c>
      <c r="B274" s="4" t="s">
        <v>5</v>
      </c>
      <c r="C274" s="4"/>
      <c r="D274" s="4" t="s">
        <v>25</v>
      </c>
      <c r="E274" s="4" t="s">
        <v>32</v>
      </c>
      <c r="F274" s="4" t="s">
        <v>32</v>
      </c>
      <c r="G274" s="64">
        <f>G275</f>
        <v>1722.4577999999999</v>
      </c>
    </row>
    <row r="275" spans="1:8" ht="51">
      <c r="A275" s="11" t="s">
        <v>60</v>
      </c>
      <c r="B275" s="6" t="s">
        <v>5</v>
      </c>
      <c r="C275" s="6" t="s">
        <v>63</v>
      </c>
      <c r="D275" s="6" t="s">
        <v>25</v>
      </c>
      <c r="E275" s="6" t="s">
        <v>32</v>
      </c>
      <c r="F275" s="6" t="s">
        <v>32</v>
      </c>
      <c r="G275" s="62">
        <v>1722.4577999999999</v>
      </c>
      <c r="H275" s="71"/>
    </row>
    <row r="276" spans="1:8" ht="38.25">
      <c r="A276" s="17" t="s">
        <v>414</v>
      </c>
      <c r="B276" s="4" t="s">
        <v>441</v>
      </c>
      <c r="C276" s="4"/>
      <c r="D276" s="4" t="s">
        <v>25</v>
      </c>
      <c r="E276" s="4" t="s">
        <v>32</v>
      </c>
      <c r="F276" s="4" t="s">
        <v>32</v>
      </c>
      <c r="G276" s="64">
        <f>SUM(G277:G278)</f>
        <v>14298.190500000001</v>
      </c>
      <c r="H276" s="71"/>
    </row>
    <row r="277" spans="1:8" ht="25.5">
      <c r="A277" s="10" t="s">
        <v>56</v>
      </c>
      <c r="B277" s="6" t="s">
        <v>441</v>
      </c>
      <c r="C277" s="6" t="s">
        <v>57</v>
      </c>
      <c r="D277" s="6" t="s">
        <v>25</v>
      </c>
      <c r="E277" s="6" t="s">
        <v>32</v>
      </c>
      <c r="F277" s="6" t="s">
        <v>32</v>
      </c>
      <c r="G277" s="62">
        <v>658</v>
      </c>
      <c r="H277" s="71"/>
    </row>
    <row r="278" spans="1:8">
      <c r="A278" s="19" t="s">
        <v>255</v>
      </c>
      <c r="B278" s="6" t="s">
        <v>441</v>
      </c>
      <c r="C278" s="6" t="s">
        <v>68</v>
      </c>
      <c r="D278" s="6" t="s">
        <v>25</v>
      </c>
      <c r="E278" s="6" t="s">
        <v>32</v>
      </c>
      <c r="F278" s="6" t="s">
        <v>32</v>
      </c>
      <c r="G278" s="62">
        <v>13640.190500000001</v>
      </c>
      <c r="H278" s="71"/>
    </row>
    <row r="279" spans="1:8" s="27" customFormat="1" ht="63.75">
      <c r="A279" s="18" t="s">
        <v>308</v>
      </c>
      <c r="B279" s="4" t="s">
        <v>440</v>
      </c>
      <c r="C279" s="4"/>
      <c r="D279" s="4" t="s">
        <v>25</v>
      </c>
      <c r="E279" s="4" t="s">
        <v>32</v>
      </c>
      <c r="F279" s="4" t="s">
        <v>32</v>
      </c>
      <c r="G279" s="64">
        <f>G280</f>
        <v>80</v>
      </c>
      <c r="H279" s="83"/>
    </row>
    <row r="280" spans="1:8" s="27" customFormat="1">
      <c r="A280" s="19" t="s">
        <v>255</v>
      </c>
      <c r="B280" s="6" t="s">
        <v>440</v>
      </c>
      <c r="C280" s="6" t="s">
        <v>68</v>
      </c>
      <c r="D280" s="6" t="s">
        <v>25</v>
      </c>
      <c r="E280" s="6" t="s">
        <v>32</v>
      </c>
      <c r="F280" s="6" t="s">
        <v>32</v>
      </c>
      <c r="G280" s="62">
        <v>80</v>
      </c>
      <c r="H280" s="83"/>
    </row>
    <row r="281" spans="1:8" s="27" customFormat="1" ht="51">
      <c r="A281" s="13" t="s">
        <v>459</v>
      </c>
      <c r="B281" s="114" t="s">
        <v>490</v>
      </c>
      <c r="C281" s="114"/>
      <c r="D281" s="114" t="s">
        <v>25</v>
      </c>
      <c r="E281" s="114" t="s">
        <v>32</v>
      </c>
      <c r="F281" s="114" t="s">
        <v>32</v>
      </c>
      <c r="G281" s="118">
        <v>391</v>
      </c>
      <c r="H281" s="83"/>
    </row>
    <row r="282" spans="1:8" s="27" customFormat="1" ht="51">
      <c r="A282" s="11" t="s">
        <v>60</v>
      </c>
      <c r="B282" s="115" t="s">
        <v>490</v>
      </c>
      <c r="C282" s="115" t="s">
        <v>63</v>
      </c>
      <c r="D282" s="115" t="s">
        <v>25</v>
      </c>
      <c r="E282" s="115" t="s">
        <v>32</v>
      </c>
      <c r="F282" s="115" t="s">
        <v>32</v>
      </c>
      <c r="G282" s="119">
        <v>391</v>
      </c>
      <c r="H282" s="83"/>
    </row>
    <row r="283" spans="1:8" ht="25.5">
      <c r="A283" s="59" t="s">
        <v>510</v>
      </c>
      <c r="B283" s="55" t="s">
        <v>128</v>
      </c>
      <c r="C283" s="55"/>
      <c r="D283" s="55"/>
      <c r="E283" s="55"/>
      <c r="F283" s="55"/>
      <c r="G283" s="56">
        <f>G284+G300+G333+G345+G359+G384</f>
        <v>1107003.9877579999</v>
      </c>
    </row>
    <row r="284" spans="1:8" ht="27">
      <c r="A284" s="23" t="s">
        <v>511</v>
      </c>
      <c r="B284" s="7" t="s">
        <v>129</v>
      </c>
      <c r="C284" s="7"/>
      <c r="D284" s="7" t="s">
        <v>75</v>
      </c>
      <c r="E284" s="7" t="s">
        <v>32</v>
      </c>
      <c r="F284" s="7" t="s">
        <v>29</v>
      </c>
      <c r="G284" s="29">
        <f>G285+G297</f>
        <v>294492.38281000004</v>
      </c>
    </row>
    <row r="285" spans="1:8" ht="38.25">
      <c r="A285" s="22" t="s">
        <v>130</v>
      </c>
      <c r="B285" s="4" t="s">
        <v>131</v>
      </c>
      <c r="C285" s="4"/>
      <c r="D285" s="4">
        <v>969</v>
      </c>
      <c r="E285" s="4" t="s">
        <v>32</v>
      </c>
      <c r="F285" s="4" t="s">
        <v>29</v>
      </c>
      <c r="G285" s="64">
        <f>G286+G292+G288+G290+G295</f>
        <v>290848.94735000003</v>
      </c>
    </row>
    <row r="286" spans="1:8" ht="25.5">
      <c r="A286" s="17" t="s">
        <v>78</v>
      </c>
      <c r="B286" s="4" t="s">
        <v>134</v>
      </c>
      <c r="C286" s="4"/>
      <c r="D286" s="4">
        <v>969</v>
      </c>
      <c r="E286" s="4" t="s">
        <v>32</v>
      </c>
      <c r="F286" s="4" t="s">
        <v>29</v>
      </c>
      <c r="G286" s="64">
        <f>G287</f>
        <v>147944.38</v>
      </c>
    </row>
    <row r="287" spans="1:8" ht="51">
      <c r="A287" s="39" t="s">
        <v>59</v>
      </c>
      <c r="B287" s="6" t="s">
        <v>134</v>
      </c>
      <c r="C287" s="6" t="s">
        <v>64</v>
      </c>
      <c r="D287" s="6">
        <v>969</v>
      </c>
      <c r="E287" s="6" t="s">
        <v>32</v>
      </c>
      <c r="F287" s="6" t="s">
        <v>29</v>
      </c>
      <c r="G287" s="62">
        <v>147944.38</v>
      </c>
      <c r="H287" s="71"/>
    </row>
    <row r="288" spans="1:8" ht="76.5">
      <c r="A288" s="22" t="s">
        <v>485</v>
      </c>
      <c r="B288" s="4" t="s">
        <v>264</v>
      </c>
      <c r="C288" s="4"/>
      <c r="D288" s="4" t="s">
        <v>75</v>
      </c>
      <c r="E288" s="4" t="s">
        <v>32</v>
      </c>
      <c r="F288" s="4" t="s">
        <v>29</v>
      </c>
      <c r="G288" s="64">
        <f>G289</f>
        <v>563</v>
      </c>
    </row>
    <row r="289" spans="1:8" ht="51">
      <c r="A289" s="39" t="s">
        <v>59</v>
      </c>
      <c r="B289" s="6" t="s">
        <v>264</v>
      </c>
      <c r="C289" s="6" t="s">
        <v>64</v>
      </c>
      <c r="D289" s="6" t="s">
        <v>75</v>
      </c>
      <c r="E289" s="6" t="s">
        <v>32</v>
      </c>
      <c r="F289" s="6" t="s">
        <v>29</v>
      </c>
      <c r="G289" s="62">
        <v>563</v>
      </c>
      <c r="H289" s="71"/>
    </row>
    <row r="290" spans="1:8" ht="63.75">
      <c r="A290" s="22" t="s">
        <v>415</v>
      </c>
      <c r="B290" s="4" t="s">
        <v>442</v>
      </c>
      <c r="C290" s="4"/>
      <c r="D290" s="4" t="s">
        <v>75</v>
      </c>
      <c r="E290" s="4" t="s">
        <v>32</v>
      </c>
      <c r="F290" s="4" t="s">
        <v>29</v>
      </c>
      <c r="G290" s="64">
        <f>G291</f>
        <v>428</v>
      </c>
      <c r="H290" s="71"/>
    </row>
    <row r="291" spans="1:8" ht="21" customHeight="1">
      <c r="A291" s="10" t="s">
        <v>61</v>
      </c>
      <c r="B291" s="6" t="s">
        <v>442</v>
      </c>
      <c r="C291" s="6" t="s">
        <v>62</v>
      </c>
      <c r="D291" s="6" t="s">
        <v>75</v>
      </c>
      <c r="E291" s="6" t="s">
        <v>32</v>
      </c>
      <c r="F291" s="6" t="s">
        <v>29</v>
      </c>
      <c r="G291" s="62">
        <v>428</v>
      </c>
      <c r="H291" s="71"/>
    </row>
    <row r="292" spans="1:8" ht="25.5">
      <c r="A292" s="22" t="s">
        <v>132</v>
      </c>
      <c r="B292" s="4" t="s">
        <v>133</v>
      </c>
      <c r="C292" s="4"/>
      <c r="D292" s="4">
        <v>969</v>
      </c>
      <c r="E292" s="4" t="s">
        <v>32</v>
      </c>
      <c r="F292" s="4" t="s">
        <v>29</v>
      </c>
      <c r="G292" s="64">
        <f>G293+G294</f>
        <v>41554.04952</v>
      </c>
    </row>
    <row r="293" spans="1:8" ht="51">
      <c r="A293" s="39" t="s">
        <v>59</v>
      </c>
      <c r="B293" s="6" t="s">
        <v>133</v>
      </c>
      <c r="C293" s="6" t="s">
        <v>64</v>
      </c>
      <c r="D293" s="6">
        <v>969</v>
      </c>
      <c r="E293" s="6" t="s">
        <v>32</v>
      </c>
      <c r="F293" s="6" t="s">
        <v>29</v>
      </c>
      <c r="G293" s="62">
        <v>41536.808140000001</v>
      </c>
      <c r="H293" s="71"/>
    </row>
    <row r="294" spans="1:8">
      <c r="A294" s="10" t="s">
        <v>61</v>
      </c>
      <c r="B294" s="6" t="s">
        <v>133</v>
      </c>
      <c r="C294" s="6" t="s">
        <v>62</v>
      </c>
      <c r="D294" s="6">
        <v>969</v>
      </c>
      <c r="E294" s="6" t="s">
        <v>32</v>
      </c>
      <c r="F294" s="6" t="s">
        <v>29</v>
      </c>
      <c r="G294" s="62">
        <v>17.241379999999999</v>
      </c>
      <c r="H294" s="71"/>
    </row>
    <row r="295" spans="1:8" ht="25.5">
      <c r="A295" s="22" t="s">
        <v>362</v>
      </c>
      <c r="B295" s="4" t="s">
        <v>373</v>
      </c>
      <c r="C295" s="4"/>
      <c r="D295" s="4" t="s">
        <v>75</v>
      </c>
      <c r="E295" s="4" t="s">
        <v>32</v>
      </c>
      <c r="F295" s="4" t="s">
        <v>29</v>
      </c>
      <c r="G295" s="64">
        <f>G296</f>
        <v>100359.51783</v>
      </c>
      <c r="H295" s="71"/>
    </row>
    <row r="296" spans="1:8" ht="51">
      <c r="A296" s="39" t="s">
        <v>59</v>
      </c>
      <c r="B296" s="6" t="s">
        <v>373</v>
      </c>
      <c r="C296" s="6" t="s">
        <v>64</v>
      </c>
      <c r="D296" s="6" t="s">
        <v>75</v>
      </c>
      <c r="E296" s="6" t="s">
        <v>32</v>
      </c>
      <c r="F296" s="6" t="s">
        <v>29</v>
      </c>
      <c r="G296" s="62">
        <v>100359.51783</v>
      </c>
      <c r="H296" s="71"/>
    </row>
    <row r="297" spans="1:8" ht="25.5">
      <c r="A297" s="39" t="s">
        <v>444</v>
      </c>
      <c r="B297" s="4" t="s">
        <v>445</v>
      </c>
      <c r="C297" s="4"/>
      <c r="D297" s="4" t="s">
        <v>75</v>
      </c>
      <c r="E297" s="4" t="s">
        <v>32</v>
      </c>
      <c r="F297" s="4" t="s">
        <v>29</v>
      </c>
      <c r="G297" s="64">
        <f>G298</f>
        <v>3643.4354600000001</v>
      </c>
      <c r="H297" s="71"/>
    </row>
    <row r="298" spans="1:8" ht="50.25" customHeight="1">
      <c r="A298" s="22" t="s">
        <v>308</v>
      </c>
      <c r="B298" s="4" t="s">
        <v>443</v>
      </c>
      <c r="C298" s="4"/>
      <c r="D298" s="4" t="s">
        <v>75</v>
      </c>
      <c r="E298" s="4" t="s">
        <v>32</v>
      </c>
      <c r="F298" s="4" t="s">
        <v>29</v>
      </c>
      <c r="G298" s="64">
        <f>G299</f>
        <v>3643.4354600000001</v>
      </c>
      <c r="H298" s="71"/>
    </row>
    <row r="299" spans="1:8">
      <c r="A299" s="10" t="s">
        <v>61</v>
      </c>
      <c r="B299" s="6" t="s">
        <v>443</v>
      </c>
      <c r="C299" s="6" t="s">
        <v>62</v>
      </c>
      <c r="D299" s="6" t="s">
        <v>75</v>
      </c>
      <c r="E299" s="6" t="s">
        <v>32</v>
      </c>
      <c r="F299" s="6" t="s">
        <v>29</v>
      </c>
      <c r="G299" s="62">
        <v>3643.4354600000001</v>
      </c>
      <c r="H299" s="71"/>
    </row>
    <row r="300" spans="1:8" ht="27">
      <c r="A300" s="23" t="s">
        <v>512</v>
      </c>
      <c r="B300" s="7" t="s">
        <v>135</v>
      </c>
      <c r="C300" s="7"/>
      <c r="D300" s="7">
        <v>969</v>
      </c>
      <c r="E300" s="7" t="s">
        <v>32</v>
      </c>
      <c r="F300" s="7" t="s">
        <v>30</v>
      </c>
      <c r="G300" s="63">
        <f>G301+G327+G330</f>
        <v>671341.61068999988</v>
      </c>
    </row>
    <row r="301" spans="1:8" ht="25.5">
      <c r="A301" s="22" t="s">
        <v>141</v>
      </c>
      <c r="B301" s="4" t="s">
        <v>137</v>
      </c>
      <c r="C301" s="4"/>
      <c r="D301" s="4" t="s">
        <v>75</v>
      </c>
      <c r="E301" s="4" t="s">
        <v>32</v>
      </c>
      <c r="F301" s="4" t="s">
        <v>30</v>
      </c>
      <c r="G301" s="64">
        <f>G302+G308+G319+G304+G306+G315+G317+G321+G323+G313+G311+G325</f>
        <v>666801.80401999992</v>
      </c>
    </row>
    <row r="302" spans="1:8" ht="63.75">
      <c r="A302" s="18" t="s">
        <v>80</v>
      </c>
      <c r="B302" s="4" t="s">
        <v>142</v>
      </c>
      <c r="C302" s="4"/>
      <c r="D302" s="4" t="s">
        <v>75</v>
      </c>
      <c r="E302" s="4" t="s">
        <v>32</v>
      </c>
      <c r="F302" s="4" t="s">
        <v>30</v>
      </c>
      <c r="G302" s="64">
        <f>G303</f>
        <v>312500.28999999998</v>
      </c>
    </row>
    <row r="303" spans="1:8" ht="51">
      <c r="A303" s="19" t="s">
        <v>59</v>
      </c>
      <c r="B303" s="6" t="s">
        <v>143</v>
      </c>
      <c r="C303" s="6" t="s">
        <v>64</v>
      </c>
      <c r="D303" s="6">
        <v>969</v>
      </c>
      <c r="E303" s="6" t="s">
        <v>32</v>
      </c>
      <c r="F303" s="6" t="s">
        <v>30</v>
      </c>
      <c r="G303" s="62">
        <v>312500.28999999998</v>
      </c>
      <c r="H303" s="71"/>
    </row>
    <row r="304" spans="1:8" ht="51">
      <c r="A304" s="22" t="s">
        <v>192</v>
      </c>
      <c r="B304" s="4" t="s">
        <v>248</v>
      </c>
      <c r="C304" s="4"/>
      <c r="D304" s="4" t="s">
        <v>75</v>
      </c>
      <c r="E304" s="4" t="s">
        <v>32</v>
      </c>
      <c r="F304" s="4" t="s">
        <v>30</v>
      </c>
      <c r="G304" s="64">
        <f>G305</f>
        <v>5374.4</v>
      </c>
    </row>
    <row r="305" spans="1:8">
      <c r="A305" s="10" t="s">
        <v>61</v>
      </c>
      <c r="B305" s="6" t="s">
        <v>144</v>
      </c>
      <c r="C305" s="6" t="s">
        <v>62</v>
      </c>
      <c r="D305" s="6" t="s">
        <v>75</v>
      </c>
      <c r="E305" s="6" t="s">
        <v>32</v>
      </c>
      <c r="F305" s="6" t="s">
        <v>30</v>
      </c>
      <c r="G305" s="62">
        <v>5374.4</v>
      </c>
    </row>
    <row r="306" spans="1:8" ht="38.25">
      <c r="A306" s="13" t="s">
        <v>416</v>
      </c>
      <c r="B306" s="4" t="s">
        <v>446</v>
      </c>
      <c r="C306" s="4"/>
      <c r="D306" s="4" t="s">
        <v>75</v>
      </c>
      <c r="E306" s="4" t="s">
        <v>32</v>
      </c>
      <c r="F306" s="4" t="s">
        <v>30</v>
      </c>
      <c r="G306" s="64">
        <f>G307</f>
        <v>2846</v>
      </c>
    </row>
    <row r="307" spans="1:8" ht="51">
      <c r="A307" s="19" t="s">
        <v>59</v>
      </c>
      <c r="B307" s="6" t="s">
        <v>446</v>
      </c>
      <c r="C307" s="6" t="s">
        <v>64</v>
      </c>
      <c r="D307" s="6" t="s">
        <v>75</v>
      </c>
      <c r="E307" s="6" t="s">
        <v>32</v>
      </c>
      <c r="F307" s="6" t="s">
        <v>30</v>
      </c>
      <c r="G307" s="62">
        <v>2846</v>
      </c>
    </row>
    <row r="308" spans="1:8" ht="38.25">
      <c r="A308" s="22" t="s">
        <v>138</v>
      </c>
      <c r="B308" s="4" t="s">
        <v>139</v>
      </c>
      <c r="C308" s="4"/>
      <c r="D308" s="4" t="s">
        <v>75</v>
      </c>
      <c r="E308" s="4" t="s">
        <v>32</v>
      </c>
      <c r="F308" s="4" t="s">
        <v>30</v>
      </c>
      <c r="G308" s="64">
        <f>SUM(G309:G310)</f>
        <v>80176.738859999998</v>
      </c>
    </row>
    <row r="309" spans="1:8" ht="51">
      <c r="A309" s="19" t="s">
        <v>59</v>
      </c>
      <c r="B309" s="6" t="s">
        <v>140</v>
      </c>
      <c r="C309" s="6" t="s">
        <v>64</v>
      </c>
      <c r="D309" s="6">
        <v>969</v>
      </c>
      <c r="E309" s="6" t="s">
        <v>32</v>
      </c>
      <c r="F309" s="6" t="s">
        <v>30</v>
      </c>
      <c r="G309" s="62">
        <v>80090.531959999993</v>
      </c>
      <c r="H309" s="71"/>
    </row>
    <row r="310" spans="1:8">
      <c r="A310" s="10" t="s">
        <v>61</v>
      </c>
      <c r="B310" s="6" t="s">
        <v>140</v>
      </c>
      <c r="C310" s="6" t="s">
        <v>62</v>
      </c>
      <c r="D310" s="6">
        <v>969</v>
      </c>
      <c r="E310" s="6" t="s">
        <v>32</v>
      </c>
      <c r="F310" s="6" t="s">
        <v>30</v>
      </c>
      <c r="G310" s="62">
        <v>86.206900000000005</v>
      </c>
      <c r="H310" s="71"/>
    </row>
    <row r="311" spans="1:8" ht="114.75">
      <c r="A311" s="22" t="s">
        <v>487</v>
      </c>
      <c r="B311" s="4" t="s">
        <v>486</v>
      </c>
      <c r="C311" s="4"/>
      <c r="D311" s="4" t="s">
        <v>75</v>
      </c>
      <c r="E311" s="4" t="s">
        <v>32</v>
      </c>
      <c r="F311" s="4" t="s">
        <v>30</v>
      </c>
      <c r="G311" s="64">
        <f>G312</f>
        <v>585.9</v>
      </c>
    </row>
    <row r="312" spans="1:8">
      <c r="A312" s="10" t="s">
        <v>61</v>
      </c>
      <c r="B312" s="6" t="s">
        <v>486</v>
      </c>
      <c r="C312" s="4" t="s">
        <v>62</v>
      </c>
      <c r="D312" s="6" t="s">
        <v>75</v>
      </c>
      <c r="E312" s="6" t="s">
        <v>32</v>
      </c>
      <c r="F312" s="6" t="s">
        <v>30</v>
      </c>
      <c r="G312" s="62">
        <v>585.9</v>
      </c>
      <c r="H312" s="71"/>
    </row>
    <row r="313" spans="1:8" ht="76.5">
      <c r="A313" s="22" t="s">
        <v>448</v>
      </c>
      <c r="B313" s="4" t="s">
        <v>447</v>
      </c>
      <c r="C313" s="4"/>
      <c r="D313" s="4" t="s">
        <v>75</v>
      </c>
      <c r="E313" s="4" t="s">
        <v>32</v>
      </c>
      <c r="F313" s="4" t="s">
        <v>30</v>
      </c>
      <c r="G313" s="64">
        <f>G314</f>
        <v>52828.1</v>
      </c>
    </row>
    <row r="314" spans="1:8">
      <c r="A314" s="10" t="s">
        <v>61</v>
      </c>
      <c r="B314" s="6" t="s">
        <v>447</v>
      </c>
      <c r="C314" s="4" t="s">
        <v>62</v>
      </c>
      <c r="D314" s="6" t="s">
        <v>75</v>
      </c>
      <c r="E314" s="6" t="s">
        <v>32</v>
      </c>
      <c r="F314" s="6" t="s">
        <v>30</v>
      </c>
      <c r="G314" s="62">
        <v>52828.1</v>
      </c>
      <c r="H314" s="71"/>
    </row>
    <row r="315" spans="1:8" s="26" customFormat="1" ht="51">
      <c r="A315" s="13" t="s">
        <v>270</v>
      </c>
      <c r="B315" s="4" t="s">
        <v>193</v>
      </c>
      <c r="C315" s="4"/>
      <c r="D315" s="4">
        <v>969</v>
      </c>
      <c r="E315" s="4" t="s">
        <v>32</v>
      </c>
      <c r="F315" s="4" t="s">
        <v>30</v>
      </c>
      <c r="G315" s="64">
        <f>G316</f>
        <v>29649.200000000001</v>
      </c>
    </row>
    <row r="316" spans="1:8">
      <c r="A316" s="10" t="s">
        <v>61</v>
      </c>
      <c r="B316" s="6" t="s">
        <v>193</v>
      </c>
      <c r="C316" s="6" t="s">
        <v>62</v>
      </c>
      <c r="D316" s="6">
        <v>969</v>
      </c>
      <c r="E316" s="6" t="s">
        <v>32</v>
      </c>
      <c r="F316" s="6" t="s">
        <v>30</v>
      </c>
      <c r="G316" s="62">
        <v>29649.200000000001</v>
      </c>
      <c r="H316" s="71"/>
    </row>
    <row r="317" spans="1:8" s="26" customFormat="1" ht="37.5" customHeight="1">
      <c r="A317" s="18" t="s">
        <v>234</v>
      </c>
      <c r="B317" s="4" t="s">
        <v>27</v>
      </c>
      <c r="C317" s="4"/>
      <c r="D317" s="4" t="s">
        <v>75</v>
      </c>
      <c r="E317" s="4" t="s">
        <v>32</v>
      </c>
      <c r="F317" s="4" t="s">
        <v>33</v>
      </c>
      <c r="G317" s="64">
        <f>G318</f>
        <v>536.92499999999995</v>
      </c>
      <c r="H317" s="92"/>
    </row>
    <row r="318" spans="1:8" s="26" customFormat="1">
      <c r="A318" s="19" t="s">
        <v>61</v>
      </c>
      <c r="B318" s="6" t="s">
        <v>27</v>
      </c>
      <c r="C318" s="6" t="s">
        <v>62</v>
      </c>
      <c r="D318" s="6" t="s">
        <v>75</v>
      </c>
      <c r="E318" s="6" t="s">
        <v>32</v>
      </c>
      <c r="F318" s="6" t="s">
        <v>33</v>
      </c>
      <c r="G318" s="62">
        <v>536.92499999999995</v>
      </c>
    </row>
    <row r="319" spans="1:8" ht="51.75" customHeight="1">
      <c r="A319" s="22" t="s">
        <v>271</v>
      </c>
      <c r="B319" s="4" t="s">
        <v>229</v>
      </c>
      <c r="C319" s="4"/>
      <c r="D319" s="4" t="s">
        <v>75</v>
      </c>
      <c r="E319" s="4" t="s">
        <v>32</v>
      </c>
      <c r="F319" s="4" t="s">
        <v>30</v>
      </c>
      <c r="G319" s="64">
        <f>G320</f>
        <v>153929.25816</v>
      </c>
    </row>
    <row r="320" spans="1:8" ht="51">
      <c r="A320" s="19" t="s">
        <v>59</v>
      </c>
      <c r="B320" s="6" t="s">
        <v>229</v>
      </c>
      <c r="C320" s="6" t="s">
        <v>64</v>
      </c>
      <c r="D320" s="6">
        <v>969</v>
      </c>
      <c r="E320" s="6" t="s">
        <v>32</v>
      </c>
      <c r="F320" s="6" t="s">
        <v>30</v>
      </c>
      <c r="G320" s="62">
        <v>153929.25816</v>
      </c>
      <c r="H320" s="71"/>
    </row>
    <row r="321" spans="1:8" ht="38.25">
      <c r="A321" s="13" t="s">
        <v>272</v>
      </c>
      <c r="B321" s="4" t="s">
        <v>309</v>
      </c>
      <c r="C321" s="4"/>
      <c r="D321" s="4" t="s">
        <v>75</v>
      </c>
      <c r="E321" s="4" t="s">
        <v>32</v>
      </c>
      <c r="F321" s="4" t="s">
        <v>30</v>
      </c>
      <c r="G321" s="64">
        <f>G322</f>
        <v>23466.2</v>
      </c>
    </row>
    <row r="322" spans="1:8">
      <c r="A322" s="10" t="s">
        <v>61</v>
      </c>
      <c r="B322" s="6" t="s">
        <v>309</v>
      </c>
      <c r="C322" s="6" t="s">
        <v>62</v>
      </c>
      <c r="D322" s="6" t="s">
        <v>75</v>
      </c>
      <c r="E322" s="6" t="s">
        <v>32</v>
      </c>
      <c r="F322" s="6" t="s">
        <v>30</v>
      </c>
      <c r="G322" s="62">
        <v>23466.2</v>
      </c>
      <c r="H322" s="71"/>
    </row>
    <row r="323" spans="1:8" s="26" customFormat="1" ht="102">
      <c r="A323" s="13" t="s">
        <v>311</v>
      </c>
      <c r="B323" s="4" t="s">
        <v>310</v>
      </c>
      <c r="C323" s="4"/>
      <c r="D323" s="4" t="s">
        <v>75</v>
      </c>
      <c r="E323" s="4" t="s">
        <v>32</v>
      </c>
      <c r="F323" s="4" t="s">
        <v>30</v>
      </c>
      <c r="G323" s="64">
        <f>G324</f>
        <v>526.39200000000005</v>
      </c>
    </row>
    <row r="324" spans="1:8">
      <c r="A324" s="10" t="s">
        <v>61</v>
      </c>
      <c r="B324" s="6" t="s">
        <v>310</v>
      </c>
      <c r="C324" s="6" t="s">
        <v>62</v>
      </c>
      <c r="D324" s="6" t="s">
        <v>75</v>
      </c>
      <c r="E324" s="6" t="s">
        <v>32</v>
      </c>
      <c r="F324" s="6" t="s">
        <v>30</v>
      </c>
      <c r="G324" s="62">
        <v>526.39200000000005</v>
      </c>
      <c r="H324" s="71"/>
    </row>
    <row r="325" spans="1:8" s="26" customFormat="1" ht="37.5" customHeight="1">
      <c r="A325" s="93" t="s">
        <v>374</v>
      </c>
      <c r="B325" s="4" t="s">
        <v>375</v>
      </c>
      <c r="C325" s="4"/>
      <c r="D325" s="4" t="s">
        <v>75</v>
      </c>
      <c r="E325" s="4" t="s">
        <v>32</v>
      </c>
      <c r="F325" s="4" t="s">
        <v>30</v>
      </c>
      <c r="G325" s="64">
        <f>G326</f>
        <v>4382.3999999999996</v>
      </c>
    </row>
    <row r="326" spans="1:8" s="26" customFormat="1" ht="18.75" customHeight="1">
      <c r="A326" s="10" t="s">
        <v>61</v>
      </c>
      <c r="B326" s="6" t="s">
        <v>375</v>
      </c>
      <c r="C326" s="6" t="s">
        <v>62</v>
      </c>
      <c r="D326" s="6" t="s">
        <v>75</v>
      </c>
      <c r="E326" s="6" t="s">
        <v>32</v>
      </c>
      <c r="F326" s="6" t="s">
        <v>30</v>
      </c>
      <c r="G326" s="62">
        <v>4382.3999999999996</v>
      </c>
      <c r="H326" s="92"/>
    </row>
    <row r="327" spans="1:8" s="26" customFormat="1" ht="37.5" customHeight="1">
      <c r="A327" s="13" t="s">
        <v>259</v>
      </c>
      <c r="B327" s="4" t="s">
        <v>256</v>
      </c>
      <c r="C327" s="4"/>
      <c r="D327" s="4" t="s">
        <v>75</v>
      </c>
      <c r="E327" s="4" t="s">
        <v>32</v>
      </c>
      <c r="F327" s="4" t="s">
        <v>30</v>
      </c>
      <c r="G327" s="64">
        <f>G328</f>
        <v>374.37311999999997</v>
      </c>
    </row>
    <row r="328" spans="1:8" s="26" customFormat="1" ht="37.5" customHeight="1">
      <c r="A328" s="18" t="s">
        <v>258</v>
      </c>
      <c r="B328" s="4" t="s">
        <v>257</v>
      </c>
      <c r="C328" s="4"/>
      <c r="D328" s="4" t="s">
        <v>75</v>
      </c>
      <c r="E328" s="4" t="s">
        <v>32</v>
      </c>
      <c r="F328" s="4" t="s">
        <v>30</v>
      </c>
      <c r="G328" s="64">
        <f>G329</f>
        <v>374.37311999999997</v>
      </c>
    </row>
    <row r="329" spans="1:8" s="26" customFormat="1" ht="24.75" customHeight="1">
      <c r="A329" s="19" t="s">
        <v>61</v>
      </c>
      <c r="B329" s="6" t="s">
        <v>257</v>
      </c>
      <c r="C329" s="6" t="s">
        <v>62</v>
      </c>
      <c r="D329" s="6" t="s">
        <v>75</v>
      </c>
      <c r="E329" s="6" t="s">
        <v>32</v>
      </c>
      <c r="F329" s="6" t="s">
        <v>30</v>
      </c>
      <c r="G329" s="62">
        <v>374.37311999999997</v>
      </c>
      <c r="H329" s="92"/>
    </row>
    <row r="330" spans="1:8" s="26" customFormat="1" ht="24.75" customHeight="1">
      <c r="A330" s="18" t="s">
        <v>451</v>
      </c>
      <c r="B330" s="4" t="s">
        <v>450</v>
      </c>
      <c r="C330" s="4"/>
      <c r="D330" s="4" t="s">
        <v>75</v>
      </c>
      <c r="E330" s="4" t="s">
        <v>32</v>
      </c>
      <c r="F330" s="4" t="s">
        <v>30</v>
      </c>
      <c r="G330" s="64">
        <f>G331</f>
        <v>4165.4335499999997</v>
      </c>
      <c r="H330" s="92"/>
    </row>
    <row r="331" spans="1:8" s="26" customFormat="1" ht="61.5" customHeight="1">
      <c r="A331" s="18" t="s">
        <v>308</v>
      </c>
      <c r="B331" s="4" t="s">
        <v>449</v>
      </c>
      <c r="C331" s="4"/>
      <c r="D331" s="4" t="s">
        <v>75</v>
      </c>
      <c r="E331" s="4" t="s">
        <v>32</v>
      </c>
      <c r="F331" s="4" t="s">
        <v>30</v>
      </c>
      <c r="G331" s="64">
        <f>G332</f>
        <v>4165.4335499999997</v>
      </c>
      <c r="H331" s="92"/>
    </row>
    <row r="332" spans="1:8" s="26" customFormat="1" ht="20.25" customHeight="1">
      <c r="A332" s="19" t="s">
        <v>61</v>
      </c>
      <c r="B332" s="6" t="s">
        <v>449</v>
      </c>
      <c r="C332" s="6" t="s">
        <v>62</v>
      </c>
      <c r="D332" s="6" t="s">
        <v>75</v>
      </c>
      <c r="E332" s="6" t="s">
        <v>32</v>
      </c>
      <c r="F332" s="6" t="s">
        <v>30</v>
      </c>
      <c r="G332" s="62">
        <v>4165.4335499999997</v>
      </c>
      <c r="H332" s="92"/>
    </row>
    <row r="333" spans="1:8" ht="27">
      <c r="A333" s="23" t="s">
        <v>514</v>
      </c>
      <c r="B333" s="7" t="s">
        <v>145</v>
      </c>
      <c r="C333" s="7"/>
      <c r="D333" s="7">
        <v>969</v>
      </c>
      <c r="E333" s="7" t="s">
        <v>32</v>
      </c>
      <c r="F333" s="7" t="s">
        <v>43</v>
      </c>
      <c r="G333" s="63">
        <f>G334</f>
        <v>76107.398539999995</v>
      </c>
    </row>
    <row r="334" spans="1:8" ht="38.25">
      <c r="A334" s="22" t="s">
        <v>136</v>
      </c>
      <c r="B334" s="4" t="s">
        <v>146</v>
      </c>
      <c r="C334" s="4"/>
      <c r="D334" s="4" t="s">
        <v>75</v>
      </c>
      <c r="E334" s="4" t="s">
        <v>32</v>
      </c>
      <c r="F334" s="4" t="s">
        <v>43</v>
      </c>
      <c r="G334" s="64">
        <f>G335+G339+G342</f>
        <v>76107.398539999995</v>
      </c>
    </row>
    <row r="335" spans="1:8" s="26" customFormat="1" ht="38.25">
      <c r="A335" s="22" t="s">
        <v>147</v>
      </c>
      <c r="B335" s="4" t="s">
        <v>148</v>
      </c>
      <c r="C335" s="4"/>
      <c r="D335" s="4" t="s">
        <v>75</v>
      </c>
      <c r="E335" s="4" t="s">
        <v>32</v>
      </c>
      <c r="F335" s="4" t="s">
        <v>43</v>
      </c>
      <c r="G335" s="64">
        <f>G336+G337+G338</f>
        <v>16775.874029999999</v>
      </c>
    </row>
    <row r="336" spans="1:8" ht="51">
      <c r="A336" s="19" t="s">
        <v>59</v>
      </c>
      <c r="B336" s="6" t="s">
        <v>148</v>
      </c>
      <c r="C336" s="6" t="s">
        <v>64</v>
      </c>
      <c r="D336" s="6">
        <v>969</v>
      </c>
      <c r="E336" s="6" t="s">
        <v>32</v>
      </c>
      <c r="F336" s="6" t="s">
        <v>43</v>
      </c>
      <c r="G336" s="101">
        <v>4100.7891499999996</v>
      </c>
      <c r="H336" s="71"/>
    </row>
    <row r="337" spans="1:8" ht="51">
      <c r="A337" s="10" t="s">
        <v>60</v>
      </c>
      <c r="B337" s="6" t="s">
        <v>148</v>
      </c>
      <c r="C337" s="6" t="s">
        <v>63</v>
      </c>
      <c r="D337" s="6">
        <v>969</v>
      </c>
      <c r="E337" s="6" t="s">
        <v>32</v>
      </c>
      <c r="F337" s="6" t="s">
        <v>43</v>
      </c>
      <c r="G337" s="102">
        <v>9864.2848799999992</v>
      </c>
      <c r="H337" s="71"/>
    </row>
    <row r="338" spans="1:8" ht="51">
      <c r="A338" s="10" t="s">
        <v>60</v>
      </c>
      <c r="B338" s="6" t="s">
        <v>148</v>
      </c>
      <c r="C338" s="6" t="s">
        <v>68</v>
      </c>
      <c r="D338" s="6">
        <v>969</v>
      </c>
      <c r="E338" s="6" t="s">
        <v>32</v>
      </c>
      <c r="F338" s="6" t="s">
        <v>43</v>
      </c>
      <c r="G338" s="103">
        <v>2810.8</v>
      </c>
      <c r="H338" s="71"/>
    </row>
    <row r="339" spans="1:8" ht="38.25">
      <c r="A339" s="13" t="s">
        <v>81</v>
      </c>
      <c r="B339" s="4" t="s">
        <v>214</v>
      </c>
      <c r="C339" s="4"/>
      <c r="D339" s="4">
        <v>969</v>
      </c>
      <c r="E339" s="4" t="s">
        <v>32</v>
      </c>
      <c r="F339" s="4" t="s">
        <v>43</v>
      </c>
      <c r="G339" s="64">
        <f>G340+G341</f>
        <v>29918.400000000001</v>
      </c>
    </row>
    <row r="340" spans="1:8" s="26" customFormat="1" ht="51">
      <c r="A340" s="19" t="s">
        <v>59</v>
      </c>
      <c r="B340" s="6" t="s">
        <v>214</v>
      </c>
      <c r="C340" s="6" t="s">
        <v>64</v>
      </c>
      <c r="D340" s="6">
        <v>969</v>
      </c>
      <c r="E340" s="6" t="s">
        <v>32</v>
      </c>
      <c r="F340" s="6" t="s">
        <v>43</v>
      </c>
      <c r="G340" s="62">
        <v>6796.5</v>
      </c>
      <c r="H340" s="92"/>
    </row>
    <row r="341" spans="1:8" s="26" customFormat="1" ht="51">
      <c r="A341" s="10" t="s">
        <v>60</v>
      </c>
      <c r="B341" s="6" t="s">
        <v>214</v>
      </c>
      <c r="C341" s="6" t="s">
        <v>63</v>
      </c>
      <c r="D341" s="6">
        <v>969</v>
      </c>
      <c r="E341" s="6" t="s">
        <v>32</v>
      </c>
      <c r="F341" s="6" t="s">
        <v>43</v>
      </c>
      <c r="G341" s="62">
        <v>23121.9</v>
      </c>
      <c r="H341" s="92"/>
    </row>
    <row r="342" spans="1:8" s="26" customFormat="1" ht="25.5">
      <c r="A342" s="22" t="s">
        <v>372</v>
      </c>
      <c r="B342" s="4" t="s">
        <v>376</v>
      </c>
      <c r="C342" s="6"/>
      <c r="D342" s="6">
        <v>969</v>
      </c>
      <c r="E342" s="6" t="s">
        <v>32</v>
      </c>
      <c r="F342" s="6" t="s">
        <v>43</v>
      </c>
      <c r="G342" s="64">
        <f>G343+G344</f>
        <v>29413.124510000001</v>
      </c>
    </row>
    <row r="343" spans="1:8" s="26" customFormat="1" ht="51">
      <c r="A343" s="19" t="s">
        <v>59</v>
      </c>
      <c r="B343" s="6" t="s">
        <v>376</v>
      </c>
      <c r="C343" s="6" t="s">
        <v>64</v>
      </c>
      <c r="D343" s="6">
        <v>969</v>
      </c>
      <c r="E343" s="6" t="s">
        <v>32</v>
      </c>
      <c r="F343" s="6" t="s">
        <v>43</v>
      </c>
      <c r="G343" s="62">
        <v>9396.7500799999998</v>
      </c>
      <c r="H343" s="92"/>
    </row>
    <row r="344" spans="1:8" s="26" customFormat="1" ht="51">
      <c r="A344" s="10" t="s">
        <v>60</v>
      </c>
      <c r="B344" s="6" t="s">
        <v>376</v>
      </c>
      <c r="C344" s="6" t="s">
        <v>63</v>
      </c>
      <c r="D344" s="6">
        <v>969</v>
      </c>
      <c r="E344" s="6" t="s">
        <v>32</v>
      </c>
      <c r="F344" s="6" t="s">
        <v>43</v>
      </c>
      <c r="G344" s="62">
        <v>20016.37443</v>
      </c>
      <c r="H344" s="92"/>
    </row>
    <row r="345" spans="1:8" s="26" customFormat="1" ht="27">
      <c r="A345" s="23" t="s">
        <v>513</v>
      </c>
      <c r="B345" s="7" t="s">
        <v>149</v>
      </c>
      <c r="C345" s="7"/>
      <c r="D345" s="7">
        <v>969</v>
      </c>
      <c r="E345" s="7" t="s">
        <v>32</v>
      </c>
      <c r="F345" s="7" t="s">
        <v>32</v>
      </c>
      <c r="G345" s="63">
        <f>G346</f>
        <v>9834.9408979999989</v>
      </c>
    </row>
    <row r="346" spans="1:8" s="26" customFormat="1" ht="25.5">
      <c r="A346" s="22" t="s">
        <v>150</v>
      </c>
      <c r="B346" s="4" t="s">
        <v>151</v>
      </c>
      <c r="C346" s="8"/>
      <c r="D346" s="4" t="s">
        <v>75</v>
      </c>
      <c r="E346" s="4" t="s">
        <v>32</v>
      </c>
      <c r="F346" s="4" t="s">
        <v>32</v>
      </c>
      <c r="G346" s="64">
        <f>G347+G350+G353+G356</f>
        <v>9834.9408979999989</v>
      </c>
    </row>
    <row r="347" spans="1:8" s="26" customFormat="1" ht="25.5">
      <c r="A347" s="18" t="s">
        <v>79</v>
      </c>
      <c r="B347" s="4" t="s">
        <v>152</v>
      </c>
      <c r="C347" s="4"/>
      <c r="D347" s="4" t="s">
        <v>75</v>
      </c>
      <c r="E347" s="4" t="s">
        <v>32</v>
      </c>
      <c r="F347" s="4" t="s">
        <v>32</v>
      </c>
      <c r="G347" s="64">
        <f>SUM(G348:G349)</f>
        <v>3567.0562</v>
      </c>
    </row>
    <row r="348" spans="1:8" s="26" customFormat="1" ht="25.5">
      <c r="A348" s="10" t="s">
        <v>6</v>
      </c>
      <c r="B348" s="6" t="s">
        <v>152</v>
      </c>
      <c r="C348" s="6" t="s">
        <v>7</v>
      </c>
      <c r="D348" s="6">
        <v>969</v>
      </c>
      <c r="E348" s="6" t="s">
        <v>32</v>
      </c>
      <c r="F348" s="6" t="s">
        <v>32</v>
      </c>
      <c r="G348" s="62">
        <v>1495.8628000000001</v>
      </c>
      <c r="H348" s="92"/>
    </row>
    <row r="349" spans="1:8" s="26" customFormat="1">
      <c r="A349" s="19" t="s">
        <v>61</v>
      </c>
      <c r="B349" s="6" t="s">
        <v>152</v>
      </c>
      <c r="C349" s="6" t="s">
        <v>62</v>
      </c>
      <c r="D349" s="6">
        <v>969</v>
      </c>
      <c r="E349" s="6" t="s">
        <v>32</v>
      </c>
      <c r="F349" s="6" t="s">
        <v>32</v>
      </c>
      <c r="G349" s="62">
        <v>2071.1934000000001</v>
      </c>
      <c r="H349" s="92"/>
    </row>
    <row r="350" spans="1:8" s="26" customFormat="1" ht="25.5">
      <c r="A350" s="13" t="s">
        <v>173</v>
      </c>
      <c r="B350" s="4" t="s">
        <v>153</v>
      </c>
      <c r="C350" s="4"/>
      <c r="D350" s="4">
        <v>969</v>
      </c>
      <c r="E350" s="4" t="s">
        <v>32</v>
      </c>
      <c r="F350" s="4" t="s">
        <v>32</v>
      </c>
      <c r="G350" s="64">
        <f>SUM(G351:G352)</f>
        <v>6122.5846999999994</v>
      </c>
    </row>
    <row r="351" spans="1:8" s="26" customFormat="1" ht="25.5">
      <c r="A351" s="10" t="s">
        <v>6</v>
      </c>
      <c r="B351" s="6" t="s">
        <v>153</v>
      </c>
      <c r="C351" s="6" t="s">
        <v>7</v>
      </c>
      <c r="D351" s="6">
        <v>969</v>
      </c>
      <c r="E351" s="6" t="s">
        <v>32</v>
      </c>
      <c r="F351" s="6" t="s">
        <v>32</v>
      </c>
      <c r="G351" s="62">
        <v>4801.7939999999999</v>
      </c>
      <c r="H351" s="92"/>
    </row>
    <row r="352" spans="1:8" s="26" customFormat="1">
      <c r="A352" s="19" t="s">
        <v>61</v>
      </c>
      <c r="B352" s="6" t="s">
        <v>153</v>
      </c>
      <c r="C352" s="6" t="s">
        <v>62</v>
      </c>
      <c r="D352" s="6">
        <v>969</v>
      </c>
      <c r="E352" s="6" t="s">
        <v>32</v>
      </c>
      <c r="F352" s="6" t="s">
        <v>32</v>
      </c>
      <c r="G352" s="62">
        <f>1212.96+107.8307</f>
        <v>1320.7907</v>
      </c>
      <c r="H352" s="92"/>
    </row>
    <row r="353" spans="1:8" s="26" customFormat="1" ht="51">
      <c r="A353" s="18" t="s">
        <v>174</v>
      </c>
      <c r="B353" s="4" t="s">
        <v>176</v>
      </c>
      <c r="C353" s="4"/>
      <c r="D353" s="4">
        <v>969</v>
      </c>
      <c r="E353" s="4" t="s">
        <v>32</v>
      </c>
      <c r="F353" s="4" t="s">
        <v>32</v>
      </c>
      <c r="G353" s="64">
        <f>SUM(G354:G355)</f>
        <v>53.5</v>
      </c>
    </row>
    <row r="354" spans="1:8" s="26" customFormat="1">
      <c r="A354" s="25" t="s">
        <v>170</v>
      </c>
      <c r="B354" s="6" t="s">
        <v>176</v>
      </c>
      <c r="C354" s="6" t="s">
        <v>71</v>
      </c>
      <c r="D354" s="6">
        <v>969</v>
      </c>
      <c r="E354" s="6" t="s">
        <v>32</v>
      </c>
      <c r="F354" s="6" t="s">
        <v>32</v>
      </c>
      <c r="G354" s="62">
        <v>41.091189999999997</v>
      </c>
      <c r="H354" s="92"/>
    </row>
    <row r="355" spans="1:8" s="26" customFormat="1" ht="38.25">
      <c r="A355" s="10" t="s">
        <v>167</v>
      </c>
      <c r="B355" s="6" t="s">
        <v>176</v>
      </c>
      <c r="C355" s="6" t="s">
        <v>99</v>
      </c>
      <c r="D355" s="6" t="s">
        <v>75</v>
      </c>
      <c r="E355" s="6" t="s">
        <v>32</v>
      </c>
      <c r="F355" s="6" t="s">
        <v>32</v>
      </c>
      <c r="G355" s="62">
        <v>12.408810000000001</v>
      </c>
      <c r="H355" s="92"/>
    </row>
    <row r="356" spans="1:8" s="26" customFormat="1" ht="38.25">
      <c r="A356" s="13" t="s">
        <v>172</v>
      </c>
      <c r="B356" s="4" t="s">
        <v>171</v>
      </c>
      <c r="C356" s="4"/>
      <c r="D356" s="4">
        <v>969</v>
      </c>
      <c r="E356" s="4" t="s">
        <v>32</v>
      </c>
      <c r="F356" s="4" t="s">
        <v>34</v>
      </c>
      <c r="G356" s="64">
        <f>SUM(G357:G358)</f>
        <v>91.799998000000002</v>
      </c>
    </row>
    <row r="357" spans="1:8" s="26" customFormat="1">
      <c r="A357" s="25" t="s">
        <v>170</v>
      </c>
      <c r="B357" s="6" t="s">
        <v>171</v>
      </c>
      <c r="C357" s="6" t="s">
        <v>71</v>
      </c>
      <c r="D357" s="6">
        <v>969</v>
      </c>
      <c r="E357" s="6" t="s">
        <v>32</v>
      </c>
      <c r="F357" s="6" t="s">
        <v>34</v>
      </c>
      <c r="G357" s="62">
        <v>70.50752</v>
      </c>
      <c r="H357" s="92"/>
    </row>
    <row r="358" spans="1:8" s="26" customFormat="1" ht="38.25">
      <c r="A358" s="10" t="s">
        <v>167</v>
      </c>
      <c r="B358" s="6" t="s">
        <v>171</v>
      </c>
      <c r="C358" s="6" t="s">
        <v>99</v>
      </c>
      <c r="D358" s="6">
        <v>969</v>
      </c>
      <c r="E358" s="6" t="s">
        <v>32</v>
      </c>
      <c r="F358" s="6" t="s">
        <v>34</v>
      </c>
      <c r="G358" s="62">
        <v>21.292477999999999</v>
      </c>
      <c r="H358" s="92"/>
    </row>
    <row r="359" spans="1:8" s="26" customFormat="1" ht="27">
      <c r="A359" s="23" t="s">
        <v>516</v>
      </c>
      <c r="B359" s="8" t="s">
        <v>154</v>
      </c>
      <c r="C359" s="8"/>
      <c r="D359" s="8" t="s">
        <v>75</v>
      </c>
      <c r="E359" s="8" t="s">
        <v>32</v>
      </c>
      <c r="F359" s="8" t="s">
        <v>34</v>
      </c>
      <c r="G359" s="86">
        <f>G360</f>
        <v>54929.654820000011</v>
      </c>
    </row>
    <row r="360" spans="1:8" s="26" customFormat="1" ht="25.5">
      <c r="A360" s="22" t="s">
        <v>155</v>
      </c>
      <c r="B360" s="4" t="s">
        <v>156</v>
      </c>
      <c r="C360" s="4"/>
      <c r="D360" s="4" t="s">
        <v>75</v>
      </c>
      <c r="E360" s="4" t="s">
        <v>32</v>
      </c>
      <c r="F360" s="4" t="s">
        <v>34</v>
      </c>
      <c r="G360" s="64">
        <f>G363+G366+G361+G377+G382</f>
        <v>54929.654820000011</v>
      </c>
    </row>
    <row r="361" spans="1:8" s="26" customFormat="1" ht="89.25">
      <c r="A361" s="18" t="s">
        <v>52</v>
      </c>
      <c r="B361" s="4" t="s">
        <v>159</v>
      </c>
      <c r="C361" s="4"/>
      <c r="D361" s="4">
        <v>969</v>
      </c>
      <c r="E361" s="4" t="s">
        <v>32</v>
      </c>
      <c r="F361" s="4" t="s">
        <v>34</v>
      </c>
      <c r="G361" s="64">
        <f>G362</f>
        <v>80.599999999999994</v>
      </c>
    </row>
    <row r="362" spans="1:8" s="26" customFormat="1" ht="25.5">
      <c r="A362" s="10" t="s">
        <v>56</v>
      </c>
      <c r="B362" s="6" t="s">
        <v>159</v>
      </c>
      <c r="C362" s="6" t="s">
        <v>57</v>
      </c>
      <c r="D362" s="6">
        <v>969</v>
      </c>
      <c r="E362" s="6" t="s">
        <v>32</v>
      </c>
      <c r="F362" s="6" t="s">
        <v>34</v>
      </c>
      <c r="G362" s="62">
        <v>80.599999999999994</v>
      </c>
      <c r="H362" s="92"/>
    </row>
    <row r="363" spans="1:8" s="26" customFormat="1" ht="25.5">
      <c r="A363" s="22" t="s">
        <v>69</v>
      </c>
      <c r="B363" s="4" t="s">
        <v>169</v>
      </c>
      <c r="C363" s="4"/>
      <c r="D363" s="4" t="s">
        <v>75</v>
      </c>
      <c r="E363" s="4" t="s">
        <v>32</v>
      </c>
      <c r="F363" s="4" t="s">
        <v>34</v>
      </c>
      <c r="G363" s="64">
        <f>G364+G365</f>
        <v>961.71016999999995</v>
      </c>
    </row>
    <row r="364" spans="1:8" s="26" customFormat="1" ht="25.5">
      <c r="A364" s="25" t="s">
        <v>92</v>
      </c>
      <c r="B364" s="6" t="s">
        <v>169</v>
      </c>
      <c r="C364" s="6" t="s">
        <v>53</v>
      </c>
      <c r="D364" s="6" t="s">
        <v>75</v>
      </c>
      <c r="E364" s="6" t="s">
        <v>32</v>
      </c>
      <c r="F364" s="6" t="s">
        <v>34</v>
      </c>
      <c r="G364" s="62">
        <v>729.4</v>
      </c>
      <c r="H364" s="92"/>
    </row>
    <row r="365" spans="1:8" s="26" customFormat="1" ht="38.25">
      <c r="A365" s="10" t="s">
        <v>93</v>
      </c>
      <c r="B365" s="6" t="s">
        <v>169</v>
      </c>
      <c r="C365" s="6" t="s">
        <v>86</v>
      </c>
      <c r="D365" s="6" t="s">
        <v>75</v>
      </c>
      <c r="E365" s="6" t="s">
        <v>32</v>
      </c>
      <c r="F365" s="6" t="s">
        <v>34</v>
      </c>
      <c r="G365" s="62">
        <v>232.31017</v>
      </c>
      <c r="H365" s="92"/>
    </row>
    <row r="366" spans="1:8" s="26" customFormat="1" ht="51">
      <c r="A366" s="18" t="s">
        <v>157</v>
      </c>
      <c r="B366" s="4" t="s">
        <v>158</v>
      </c>
      <c r="C366" s="4"/>
      <c r="D366" s="4">
        <v>969</v>
      </c>
      <c r="E366" s="4" t="s">
        <v>32</v>
      </c>
      <c r="F366" s="4" t="s">
        <v>34</v>
      </c>
      <c r="G366" s="64">
        <f>SUM(G367:G376)</f>
        <v>9787.1984900000025</v>
      </c>
    </row>
    <row r="367" spans="1:8" s="26" customFormat="1">
      <c r="A367" s="25" t="s">
        <v>170</v>
      </c>
      <c r="B367" s="6" t="s">
        <v>158</v>
      </c>
      <c r="C367" s="6" t="s">
        <v>71</v>
      </c>
      <c r="D367" s="6">
        <v>969</v>
      </c>
      <c r="E367" s="6" t="s">
        <v>32</v>
      </c>
      <c r="F367" s="6" t="s">
        <v>34</v>
      </c>
      <c r="G367" s="62">
        <v>122.75181000000001</v>
      </c>
    </row>
    <row r="368" spans="1:8" s="26" customFormat="1" ht="25.5">
      <c r="A368" s="19" t="s">
        <v>413</v>
      </c>
      <c r="B368" s="6" t="s">
        <v>158</v>
      </c>
      <c r="C368" s="6" t="s">
        <v>412</v>
      </c>
      <c r="D368" s="6">
        <v>969</v>
      </c>
      <c r="E368" s="6" t="s">
        <v>32</v>
      </c>
      <c r="F368" s="6" t="s">
        <v>34</v>
      </c>
      <c r="G368" s="62">
        <v>16.644020000000001</v>
      </c>
    </row>
    <row r="369" spans="1:8" s="26" customFormat="1" ht="38.25">
      <c r="A369" s="10" t="s">
        <v>167</v>
      </c>
      <c r="B369" s="6" t="s">
        <v>158</v>
      </c>
      <c r="C369" s="6" t="s">
        <v>99</v>
      </c>
      <c r="D369" s="6">
        <v>969</v>
      </c>
      <c r="E369" s="6" t="s">
        <v>32</v>
      </c>
      <c r="F369" s="6" t="s">
        <v>34</v>
      </c>
      <c r="G369" s="62">
        <v>840.18097999999998</v>
      </c>
    </row>
    <row r="370" spans="1:8" s="26" customFormat="1" ht="25.5">
      <c r="A370" s="10" t="s">
        <v>54</v>
      </c>
      <c r="B370" s="6" t="s">
        <v>158</v>
      </c>
      <c r="C370" s="6" t="s">
        <v>55</v>
      </c>
      <c r="D370" s="6">
        <v>969</v>
      </c>
      <c r="E370" s="6" t="s">
        <v>32</v>
      </c>
      <c r="F370" s="6" t="s">
        <v>34</v>
      </c>
      <c r="G370" s="62">
        <v>1769.82972</v>
      </c>
      <c r="H370" s="92"/>
    </row>
    <row r="371" spans="1:8" s="26" customFormat="1" ht="25.5">
      <c r="A371" s="10" t="s">
        <v>56</v>
      </c>
      <c r="B371" s="6" t="s">
        <v>158</v>
      </c>
      <c r="C371" s="6" t="s">
        <v>57</v>
      </c>
      <c r="D371" s="6">
        <v>969</v>
      </c>
      <c r="E371" s="6" t="s">
        <v>32</v>
      </c>
      <c r="F371" s="6" t="s">
        <v>34</v>
      </c>
      <c r="G371" s="62">
        <v>5865.3656099999998</v>
      </c>
      <c r="H371" s="92"/>
    </row>
    <row r="372" spans="1:8" s="26" customFormat="1">
      <c r="A372" s="10" t="s">
        <v>253</v>
      </c>
      <c r="B372" s="6" t="s">
        <v>158</v>
      </c>
      <c r="C372" s="6" t="s">
        <v>252</v>
      </c>
      <c r="D372" s="6">
        <v>969</v>
      </c>
      <c r="E372" s="6" t="s">
        <v>32</v>
      </c>
      <c r="F372" s="6" t="s">
        <v>34</v>
      </c>
      <c r="G372" s="62">
        <v>934.55548999999996</v>
      </c>
      <c r="H372" s="92"/>
    </row>
    <row r="373" spans="1:8" s="26" customFormat="1">
      <c r="A373" s="10" t="s">
        <v>330</v>
      </c>
      <c r="B373" s="6" t="s">
        <v>158</v>
      </c>
      <c r="C373" s="6" t="s">
        <v>329</v>
      </c>
      <c r="D373" s="6">
        <v>969</v>
      </c>
      <c r="E373" s="6" t="s">
        <v>32</v>
      </c>
      <c r="F373" s="6" t="s">
        <v>34</v>
      </c>
      <c r="G373" s="62">
        <v>194</v>
      </c>
      <c r="H373" s="92"/>
    </row>
    <row r="374" spans="1:8" s="26" customFormat="1" ht="25.5">
      <c r="A374" s="79" t="s">
        <v>294</v>
      </c>
      <c r="B374" s="6" t="s">
        <v>158</v>
      </c>
      <c r="C374" s="6" t="s">
        <v>293</v>
      </c>
      <c r="D374" s="6">
        <v>969</v>
      </c>
      <c r="E374" s="6" t="s">
        <v>32</v>
      </c>
      <c r="F374" s="6" t="s">
        <v>34</v>
      </c>
      <c r="G374" s="62">
        <v>17.05</v>
      </c>
      <c r="H374" s="92"/>
    </row>
    <row r="375" spans="1:8" s="26" customFormat="1">
      <c r="A375" s="79" t="s">
        <v>277</v>
      </c>
      <c r="B375" s="6" t="s">
        <v>158</v>
      </c>
      <c r="C375" s="6" t="s">
        <v>276</v>
      </c>
      <c r="D375" s="6">
        <v>969</v>
      </c>
      <c r="E375" s="6" t="s">
        <v>32</v>
      </c>
      <c r="F375" s="6" t="s">
        <v>34</v>
      </c>
      <c r="G375" s="62">
        <v>26.808</v>
      </c>
      <c r="H375" s="92"/>
    </row>
    <row r="376" spans="1:8" s="26" customFormat="1">
      <c r="A376" s="10" t="s">
        <v>198</v>
      </c>
      <c r="B376" s="6" t="s">
        <v>158</v>
      </c>
      <c r="C376" s="6" t="s">
        <v>197</v>
      </c>
      <c r="D376" s="6">
        <v>969</v>
      </c>
      <c r="E376" s="6" t="s">
        <v>32</v>
      </c>
      <c r="F376" s="6" t="s">
        <v>34</v>
      </c>
      <c r="G376" s="62">
        <v>1.286E-2</v>
      </c>
      <c r="H376" s="92"/>
    </row>
    <row r="377" spans="1:8" s="26" customFormat="1" ht="25.5">
      <c r="A377" s="22" t="s">
        <v>372</v>
      </c>
      <c r="B377" s="4" t="s">
        <v>377</v>
      </c>
      <c r="C377" s="4"/>
      <c r="D377" s="4">
        <v>969</v>
      </c>
      <c r="E377" s="4" t="s">
        <v>32</v>
      </c>
      <c r="F377" s="4" t="s">
        <v>34</v>
      </c>
      <c r="G377" s="64">
        <f>SUM(G378:G381)</f>
        <v>44017.867910000001</v>
      </c>
    </row>
    <row r="378" spans="1:8" s="26" customFormat="1">
      <c r="A378" s="25" t="s">
        <v>170</v>
      </c>
      <c r="B378" s="6" t="s">
        <v>378</v>
      </c>
      <c r="C378" s="6" t="s">
        <v>71</v>
      </c>
      <c r="D378" s="6">
        <v>969</v>
      </c>
      <c r="E378" s="6" t="s">
        <v>32</v>
      </c>
      <c r="F378" s="6" t="s">
        <v>34</v>
      </c>
      <c r="G378" s="62">
        <v>34157.535250000001</v>
      </c>
      <c r="H378" s="92"/>
    </row>
    <row r="379" spans="1:8" s="26" customFormat="1" ht="38.25">
      <c r="A379" s="10" t="s">
        <v>167</v>
      </c>
      <c r="B379" s="6" t="s">
        <v>377</v>
      </c>
      <c r="C379" s="6" t="s">
        <v>99</v>
      </c>
      <c r="D379" s="6">
        <v>969</v>
      </c>
      <c r="E379" s="6" t="s">
        <v>32</v>
      </c>
      <c r="F379" s="6" t="s">
        <v>34</v>
      </c>
      <c r="G379" s="62">
        <v>9499.5401099999999</v>
      </c>
      <c r="H379" s="92"/>
    </row>
    <row r="380" spans="1:8" s="26" customFormat="1" ht="25.5">
      <c r="A380" s="25" t="s">
        <v>92</v>
      </c>
      <c r="B380" s="6" t="s">
        <v>378</v>
      </c>
      <c r="C380" s="6" t="s">
        <v>53</v>
      </c>
      <c r="D380" s="6">
        <v>969</v>
      </c>
      <c r="E380" s="6" t="s">
        <v>32</v>
      </c>
      <c r="F380" s="6" t="s">
        <v>34</v>
      </c>
      <c r="G380" s="62">
        <v>289.17469</v>
      </c>
      <c r="H380" s="92"/>
    </row>
    <row r="381" spans="1:8" s="26" customFormat="1" ht="38.25">
      <c r="A381" s="10" t="s">
        <v>93</v>
      </c>
      <c r="B381" s="6" t="s">
        <v>377</v>
      </c>
      <c r="C381" s="6" t="s">
        <v>86</v>
      </c>
      <c r="D381" s="6">
        <v>969</v>
      </c>
      <c r="E381" s="6" t="s">
        <v>32</v>
      </c>
      <c r="F381" s="6" t="s">
        <v>34</v>
      </c>
      <c r="G381" s="62">
        <v>71.617859999999993</v>
      </c>
      <c r="H381" s="92"/>
    </row>
    <row r="382" spans="1:8" s="26" customFormat="1" ht="51">
      <c r="A382" s="110" t="s">
        <v>459</v>
      </c>
      <c r="B382" s="4" t="s">
        <v>491</v>
      </c>
      <c r="C382" s="4"/>
      <c r="D382" s="4"/>
      <c r="E382" s="4"/>
      <c r="F382" s="4"/>
      <c r="G382" s="64">
        <f>SUM(G383:G383)</f>
        <v>82.27825</v>
      </c>
      <c r="H382" s="92"/>
    </row>
    <row r="383" spans="1:8" s="26" customFormat="1">
      <c r="A383" s="111" t="s">
        <v>170</v>
      </c>
      <c r="B383" s="6" t="s">
        <v>491</v>
      </c>
      <c r="C383" s="6" t="s">
        <v>71</v>
      </c>
      <c r="D383" s="6" t="s">
        <v>75</v>
      </c>
      <c r="E383" s="6" t="s">
        <v>32</v>
      </c>
      <c r="F383" s="6" t="s">
        <v>34</v>
      </c>
      <c r="G383" s="62">
        <v>82.27825</v>
      </c>
      <c r="H383" s="92"/>
    </row>
    <row r="384" spans="1:8" s="26" customFormat="1" ht="13.5">
      <c r="A384" s="40" t="s">
        <v>515</v>
      </c>
      <c r="B384" s="8" t="s">
        <v>181</v>
      </c>
      <c r="C384" s="8"/>
      <c r="D384" s="8" t="s">
        <v>75</v>
      </c>
      <c r="E384" s="8" t="s">
        <v>32</v>
      </c>
      <c r="F384" s="8" t="s">
        <v>34</v>
      </c>
      <c r="G384" s="86">
        <f>G385+G388</f>
        <v>298</v>
      </c>
    </row>
    <row r="385" spans="1:8" s="26" customFormat="1" ht="25.5">
      <c r="A385" s="41" t="s">
        <v>182</v>
      </c>
      <c r="B385" s="4" t="s">
        <v>183</v>
      </c>
      <c r="C385" s="4"/>
      <c r="D385" s="4" t="s">
        <v>75</v>
      </c>
      <c r="E385" s="4" t="s">
        <v>32</v>
      </c>
      <c r="F385" s="4" t="s">
        <v>34</v>
      </c>
      <c r="G385" s="64">
        <f>G386</f>
        <v>200</v>
      </c>
    </row>
    <row r="386" spans="1:8" s="26" customFormat="1" ht="25.5">
      <c r="A386" s="41" t="s">
        <v>184</v>
      </c>
      <c r="B386" s="4" t="s">
        <v>185</v>
      </c>
      <c r="C386" s="4"/>
      <c r="D386" s="4" t="s">
        <v>75</v>
      </c>
      <c r="E386" s="4" t="s">
        <v>32</v>
      </c>
      <c r="F386" s="4" t="s">
        <v>34</v>
      </c>
      <c r="G386" s="64">
        <f>G387</f>
        <v>200</v>
      </c>
    </row>
    <row r="387" spans="1:8" s="26" customFormat="1" ht="25.5">
      <c r="A387" s="10" t="s">
        <v>56</v>
      </c>
      <c r="B387" s="6" t="s">
        <v>185</v>
      </c>
      <c r="C387" s="6" t="s">
        <v>57</v>
      </c>
      <c r="D387" s="6" t="s">
        <v>75</v>
      </c>
      <c r="E387" s="6" t="s">
        <v>32</v>
      </c>
      <c r="F387" s="6" t="s">
        <v>34</v>
      </c>
      <c r="G387" s="62">
        <v>200</v>
      </c>
      <c r="H387" s="92"/>
    </row>
    <row r="388" spans="1:8" s="26" customFormat="1" ht="38.25">
      <c r="A388" s="18" t="s">
        <v>8</v>
      </c>
      <c r="B388" s="4" t="s">
        <v>9</v>
      </c>
      <c r="C388" s="48"/>
      <c r="D388" s="4">
        <v>969</v>
      </c>
      <c r="E388" s="4" t="s">
        <v>32</v>
      </c>
      <c r="F388" s="4" t="s">
        <v>34</v>
      </c>
      <c r="G388" s="64">
        <f>G389</f>
        <v>98</v>
      </c>
    </row>
    <row r="389" spans="1:8" s="26" customFormat="1" ht="38.25">
      <c r="A389" s="18" t="s">
        <v>10</v>
      </c>
      <c r="B389" s="4" t="s">
        <v>11</v>
      </c>
      <c r="C389" s="68"/>
      <c r="D389" s="4">
        <v>969</v>
      </c>
      <c r="E389" s="4" t="s">
        <v>32</v>
      </c>
      <c r="F389" s="4" t="s">
        <v>34</v>
      </c>
      <c r="G389" s="64">
        <f>G390</f>
        <v>98</v>
      </c>
    </row>
    <row r="390" spans="1:8" s="26" customFormat="1" ht="25.5">
      <c r="A390" s="10" t="s">
        <v>56</v>
      </c>
      <c r="B390" s="6" t="s">
        <v>11</v>
      </c>
      <c r="C390" s="48" t="s">
        <v>57</v>
      </c>
      <c r="D390" s="6">
        <v>969</v>
      </c>
      <c r="E390" s="6" t="s">
        <v>32</v>
      </c>
      <c r="F390" s="6" t="s">
        <v>34</v>
      </c>
      <c r="G390" s="62">
        <v>98</v>
      </c>
      <c r="H390" s="92"/>
    </row>
    <row r="391" spans="1:8" s="26" customFormat="1" ht="25.5">
      <c r="A391" s="34" t="s">
        <v>517</v>
      </c>
      <c r="B391" s="55" t="s">
        <v>177</v>
      </c>
      <c r="C391" s="55"/>
      <c r="D391" s="55"/>
      <c r="E391" s="55"/>
      <c r="F391" s="55"/>
      <c r="G391" s="73">
        <f>G392</f>
        <v>151</v>
      </c>
      <c r="H391" s="92"/>
    </row>
    <row r="392" spans="1:8" s="26" customFormat="1" ht="25.5">
      <c r="A392" s="18" t="s">
        <v>186</v>
      </c>
      <c r="B392" s="4" t="s">
        <v>18</v>
      </c>
      <c r="C392" s="4"/>
      <c r="D392" s="4" t="s">
        <v>76</v>
      </c>
      <c r="E392" s="4" t="s">
        <v>35</v>
      </c>
      <c r="F392" s="4" t="s">
        <v>31</v>
      </c>
      <c r="G392" s="36">
        <f>G393</f>
        <v>151</v>
      </c>
    </row>
    <row r="393" spans="1:8" s="26" customFormat="1" ht="25.5">
      <c r="A393" s="17" t="s">
        <v>178</v>
      </c>
      <c r="B393" s="4" t="s">
        <v>19</v>
      </c>
      <c r="C393" s="4"/>
      <c r="D393" s="4" t="s">
        <v>76</v>
      </c>
      <c r="E393" s="4" t="s">
        <v>35</v>
      </c>
      <c r="F393" s="4" t="s">
        <v>31</v>
      </c>
      <c r="G393" s="5">
        <f>G394</f>
        <v>151</v>
      </c>
    </row>
    <row r="394" spans="1:8" s="26" customFormat="1">
      <c r="A394" s="10" t="s">
        <v>261</v>
      </c>
      <c r="B394" s="6" t="s">
        <v>19</v>
      </c>
      <c r="C394" s="6" t="s">
        <v>260</v>
      </c>
      <c r="D394" s="6" t="s">
        <v>76</v>
      </c>
      <c r="E394" s="6" t="s">
        <v>35</v>
      </c>
      <c r="F394" s="6" t="s">
        <v>31</v>
      </c>
      <c r="G394" s="62">
        <v>151</v>
      </c>
    </row>
    <row r="395" spans="1:8" s="26" customFormat="1" ht="38.25">
      <c r="A395" s="54" t="s">
        <v>518</v>
      </c>
      <c r="B395" s="55" t="s">
        <v>12</v>
      </c>
      <c r="C395" s="55"/>
      <c r="D395" s="55"/>
      <c r="E395" s="55"/>
      <c r="F395" s="55"/>
      <c r="G395" s="73">
        <f>G396</f>
        <v>265</v>
      </c>
      <c r="H395" s="92"/>
    </row>
    <row r="396" spans="1:8" s="26" customFormat="1" ht="25.5">
      <c r="A396" s="18" t="s">
        <v>14</v>
      </c>
      <c r="B396" s="4" t="s">
        <v>13</v>
      </c>
      <c r="C396" s="4"/>
      <c r="D396" s="4">
        <v>968</v>
      </c>
      <c r="E396" s="4" t="s">
        <v>29</v>
      </c>
      <c r="F396" s="4" t="s">
        <v>51</v>
      </c>
      <c r="G396" s="5">
        <f>G397</f>
        <v>265</v>
      </c>
    </row>
    <row r="397" spans="1:8" s="26" customFormat="1" ht="25.5">
      <c r="A397" s="12" t="s">
        <v>82</v>
      </c>
      <c r="B397" s="4" t="s">
        <v>23</v>
      </c>
      <c r="C397" s="4"/>
      <c r="D397" s="4">
        <v>968</v>
      </c>
      <c r="E397" s="4" t="s">
        <v>29</v>
      </c>
      <c r="F397" s="4" t="s">
        <v>51</v>
      </c>
      <c r="G397" s="5">
        <f>G398</f>
        <v>265</v>
      </c>
    </row>
    <row r="398" spans="1:8">
      <c r="A398" s="19" t="s">
        <v>85</v>
      </c>
      <c r="B398" s="6" t="s">
        <v>23</v>
      </c>
      <c r="C398" s="6" t="s">
        <v>58</v>
      </c>
      <c r="D398" s="6" t="s">
        <v>77</v>
      </c>
      <c r="E398" s="6" t="s">
        <v>29</v>
      </c>
      <c r="F398" s="6" t="s">
        <v>51</v>
      </c>
      <c r="G398" s="62">
        <v>265</v>
      </c>
    </row>
    <row r="399" spans="1:8" ht="38.25">
      <c r="A399" s="54" t="s">
        <v>519</v>
      </c>
      <c r="B399" s="55" t="s">
        <v>225</v>
      </c>
      <c r="C399" s="55"/>
      <c r="D399" s="55"/>
      <c r="E399" s="55"/>
      <c r="F399" s="55"/>
      <c r="G399" s="73">
        <f>G400</f>
        <v>7965</v>
      </c>
      <c r="H399" s="71"/>
    </row>
    <row r="400" spans="1:8" ht="38.25">
      <c r="A400" s="49" t="s">
        <v>232</v>
      </c>
      <c r="B400" s="4" t="s">
        <v>226</v>
      </c>
      <c r="C400" s="4"/>
      <c r="D400" s="4">
        <v>968</v>
      </c>
      <c r="E400" s="4" t="s">
        <v>29</v>
      </c>
      <c r="F400" s="4" t="s">
        <v>51</v>
      </c>
      <c r="G400" s="5">
        <f>G401+G403</f>
        <v>7965</v>
      </c>
    </row>
    <row r="401" spans="1:8" ht="38.25">
      <c r="A401" s="78" t="s">
        <v>452</v>
      </c>
      <c r="B401" s="77" t="s">
        <v>453</v>
      </c>
      <c r="C401" s="77"/>
      <c r="D401" s="4" t="s">
        <v>77</v>
      </c>
      <c r="E401" s="4" t="s">
        <v>48</v>
      </c>
      <c r="F401" s="4" t="s">
        <v>43</v>
      </c>
      <c r="G401" s="5">
        <f>G402</f>
        <v>7445</v>
      </c>
    </row>
    <row r="402" spans="1:8">
      <c r="A402" s="109" t="s">
        <v>85</v>
      </c>
      <c r="B402" s="74" t="s">
        <v>453</v>
      </c>
      <c r="C402" s="74" t="s">
        <v>58</v>
      </c>
      <c r="D402" s="6" t="s">
        <v>77</v>
      </c>
      <c r="E402" s="6" t="s">
        <v>48</v>
      </c>
      <c r="F402" s="6" t="s">
        <v>43</v>
      </c>
      <c r="G402" s="62">
        <v>7445</v>
      </c>
    </row>
    <row r="403" spans="1:8" ht="25.5">
      <c r="A403" s="12" t="s">
        <v>82</v>
      </c>
      <c r="B403" s="4" t="s">
        <v>227</v>
      </c>
      <c r="C403" s="4"/>
      <c r="D403" s="4" t="s">
        <v>77</v>
      </c>
      <c r="E403" s="4" t="s">
        <v>29</v>
      </c>
      <c r="F403" s="4" t="s">
        <v>51</v>
      </c>
      <c r="G403" s="5">
        <f>G404</f>
        <v>520</v>
      </c>
    </row>
    <row r="404" spans="1:8" ht="25.5">
      <c r="A404" s="24" t="s">
        <v>56</v>
      </c>
      <c r="B404" s="6" t="s">
        <v>227</v>
      </c>
      <c r="C404" s="6" t="s">
        <v>57</v>
      </c>
      <c r="D404" s="6" t="s">
        <v>77</v>
      </c>
      <c r="E404" s="6" t="s">
        <v>29</v>
      </c>
      <c r="F404" s="6" t="s">
        <v>51</v>
      </c>
      <c r="G404" s="62">
        <v>520</v>
      </c>
    </row>
    <row r="405" spans="1:8" s="83" customFormat="1" ht="38.25">
      <c r="A405" s="69" t="s">
        <v>380</v>
      </c>
      <c r="B405" s="75" t="s">
        <v>315</v>
      </c>
      <c r="C405" s="75"/>
      <c r="D405" s="75"/>
      <c r="E405" s="75"/>
      <c r="F405" s="75"/>
      <c r="G405" s="73">
        <f>G406</f>
        <v>30</v>
      </c>
    </row>
    <row r="406" spans="1:8" ht="38.25">
      <c r="A406" s="21" t="s">
        <v>314</v>
      </c>
      <c r="B406" s="4" t="s">
        <v>313</v>
      </c>
      <c r="C406" s="4"/>
      <c r="D406" s="4" t="s">
        <v>77</v>
      </c>
      <c r="E406" s="4" t="s">
        <v>31</v>
      </c>
      <c r="F406" s="4" t="s">
        <v>47</v>
      </c>
      <c r="G406" s="15">
        <f>G407</f>
        <v>30</v>
      </c>
    </row>
    <row r="407" spans="1:8" s="26" customFormat="1" ht="25.5">
      <c r="A407" s="21" t="s">
        <v>82</v>
      </c>
      <c r="B407" s="4" t="s">
        <v>312</v>
      </c>
      <c r="C407" s="4"/>
      <c r="D407" s="4" t="s">
        <v>77</v>
      </c>
      <c r="E407" s="4" t="s">
        <v>31</v>
      </c>
      <c r="F407" s="4" t="s">
        <v>47</v>
      </c>
      <c r="G407" s="5">
        <f>G408</f>
        <v>30</v>
      </c>
    </row>
    <row r="408" spans="1:8">
      <c r="A408" s="42" t="s">
        <v>67</v>
      </c>
      <c r="B408" s="6" t="s">
        <v>312</v>
      </c>
      <c r="C408" s="6" t="s">
        <v>68</v>
      </c>
      <c r="D408" s="6" t="s">
        <v>77</v>
      </c>
      <c r="E408" s="6" t="s">
        <v>31</v>
      </c>
      <c r="F408" s="6" t="s">
        <v>47</v>
      </c>
      <c r="G408" s="62">
        <v>30</v>
      </c>
    </row>
    <row r="409" spans="1:8" ht="38.25">
      <c r="A409" s="54" t="s">
        <v>520</v>
      </c>
      <c r="B409" s="55" t="s">
        <v>194</v>
      </c>
      <c r="C409" s="55"/>
      <c r="D409" s="58"/>
      <c r="E409" s="55"/>
      <c r="F409" s="55"/>
      <c r="G409" s="73">
        <f>G410</f>
        <v>139283.38439999998</v>
      </c>
      <c r="H409" s="71"/>
    </row>
    <row r="410" spans="1:8" ht="25.5">
      <c r="A410" s="18" t="s">
        <v>195</v>
      </c>
      <c r="B410" s="4" t="s">
        <v>202</v>
      </c>
      <c r="C410" s="12"/>
      <c r="D410" s="4">
        <v>968</v>
      </c>
      <c r="E410" s="4" t="s">
        <v>33</v>
      </c>
      <c r="F410" s="4" t="s">
        <v>43</v>
      </c>
      <c r="G410" s="5">
        <f>G411+G416+G414</f>
        <v>139283.38439999998</v>
      </c>
    </row>
    <row r="411" spans="1:8" ht="52.5" customHeight="1">
      <c r="A411" s="18" t="s">
        <v>417</v>
      </c>
      <c r="B411" s="4" t="s">
        <v>479</v>
      </c>
      <c r="C411" s="12"/>
      <c r="D411" s="4" t="s">
        <v>77</v>
      </c>
      <c r="E411" s="4" t="s">
        <v>33</v>
      </c>
      <c r="F411" s="4" t="s">
        <v>33</v>
      </c>
      <c r="G411" s="64">
        <f>G412+G413</f>
        <v>101010.101</v>
      </c>
    </row>
    <row r="412" spans="1:8">
      <c r="A412" s="19" t="s">
        <v>85</v>
      </c>
      <c r="B412" s="6" t="s">
        <v>479</v>
      </c>
      <c r="C412" s="95">
        <v>540</v>
      </c>
      <c r="D412" s="6" t="s">
        <v>77</v>
      </c>
      <c r="E412" s="6" t="s">
        <v>33</v>
      </c>
      <c r="F412" s="6" t="s">
        <v>33</v>
      </c>
      <c r="G412" s="62">
        <v>50505.050499999998</v>
      </c>
    </row>
    <row r="413" spans="1:8">
      <c r="A413" s="42" t="s">
        <v>67</v>
      </c>
      <c r="B413" s="6" t="s">
        <v>479</v>
      </c>
      <c r="C413" s="95">
        <v>622</v>
      </c>
      <c r="D413" s="6" t="s">
        <v>77</v>
      </c>
      <c r="E413" s="6" t="s">
        <v>33</v>
      </c>
      <c r="F413" s="6" t="s">
        <v>43</v>
      </c>
      <c r="G413" s="62">
        <v>50505.050499999998</v>
      </c>
    </row>
    <row r="414" spans="1:8" ht="63.75">
      <c r="A414" s="12" t="s">
        <v>489</v>
      </c>
      <c r="B414" s="4" t="s">
        <v>488</v>
      </c>
      <c r="C414" s="12"/>
      <c r="D414" s="4" t="s">
        <v>77</v>
      </c>
      <c r="E414" s="4" t="s">
        <v>33</v>
      </c>
      <c r="F414" s="4" t="s">
        <v>33</v>
      </c>
      <c r="G414" s="64">
        <f>G415</f>
        <v>10000</v>
      </c>
    </row>
    <row r="415" spans="1:8">
      <c r="A415" s="19" t="s">
        <v>85</v>
      </c>
      <c r="B415" s="6" t="s">
        <v>488</v>
      </c>
      <c r="C415" s="95">
        <v>622</v>
      </c>
      <c r="D415" s="6" t="s">
        <v>77</v>
      </c>
      <c r="E415" s="6" t="s">
        <v>33</v>
      </c>
      <c r="F415" s="6" t="s">
        <v>33</v>
      </c>
      <c r="G415" s="62">
        <v>10000</v>
      </c>
    </row>
    <row r="416" spans="1:8" ht="38.25">
      <c r="A416" s="18" t="s">
        <v>221</v>
      </c>
      <c r="B416" s="4" t="s">
        <v>230</v>
      </c>
      <c r="C416" s="12"/>
      <c r="D416" s="4">
        <v>968</v>
      </c>
      <c r="E416" s="4" t="s">
        <v>33</v>
      </c>
      <c r="F416" s="4" t="s">
        <v>43</v>
      </c>
      <c r="G416" s="64">
        <f>SUM(G417:G419)</f>
        <v>28273.2834</v>
      </c>
    </row>
    <row r="417" spans="1:8">
      <c r="A417" s="19" t="s">
        <v>393</v>
      </c>
      <c r="B417" s="6" t="s">
        <v>230</v>
      </c>
      <c r="C417" s="95">
        <v>244</v>
      </c>
      <c r="D417" s="6" t="s">
        <v>397</v>
      </c>
      <c r="E417" s="6" t="s">
        <v>33</v>
      </c>
      <c r="F417" s="6" t="s">
        <v>43</v>
      </c>
      <c r="G417" s="62">
        <v>9145.3608600000007</v>
      </c>
    </row>
    <row r="418" spans="1:8">
      <c r="A418" s="24" t="s">
        <v>85</v>
      </c>
      <c r="B418" s="6" t="s">
        <v>230</v>
      </c>
      <c r="C418" s="6" t="s">
        <v>58</v>
      </c>
      <c r="D418" s="6" t="s">
        <v>397</v>
      </c>
      <c r="E418" s="6" t="s">
        <v>33</v>
      </c>
      <c r="F418" s="6" t="s">
        <v>43</v>
      </c>
      <c r="G418" s="62">
        <v>13800.6417</v>
      </c>
      <c r="H418" s="71"/>
    </row>
    <row r="419" spans="1:8">
      <c r="A419" s="42" t="s">
        <v>67</v>
      </c>
      <c r="B419" s="74" t="s">
        <v>230</v>
      </c>
      <c r="C419" s="74" t="s">
        <v>68</v>
      </c>
      <c r="D419" s="74" t="s">
        <v>77</v>
      </c>
      <c r="E419" s="74" t="s">
        <v>33</v>
      </c>
      <c r="F419" s="74" t="s">
        <v>43</v>
      </c>
      <c r="G419" s="62">
        <v>5327.2808400000004</v>
      </c>
      <c r="H419" s="71"/>
    </row>
    <row r="420" spans="1:8" ht="25.5">
      <c r="A420" s="120" t="s">
        <v>333</v>
      </c>
      <c r="B420" s="55" t="s">
        <v>201</v>
      </c>
      <c r="C420" s="55"/>
      <c r="D420" s="55"/>
      <c r="E420" s="55"/>
      <c r="F420" s="55"/>
      <c r="G420" s="73">
        <f>G421+G426</f>
        <v>61831.206999999995</v>
      </c>
      <c r="H420" s="71"/>
    </row>
    <row r="421" spans="1:8" ht="25.5">
      <c r="A421" s="96" t="s">
        <v>203</v>
      </c>
      <c r="B421" s="77" t="s">
        <v>456</v>
      </c>
      <c r="C421" s="74"/>
      <c r="D421" s="77" t="s">
        <v>397</v>
      </c>
      <c r="E421" s="77" t="s">
        <v>33</v>
      </c>
      <c r="F421" s="77" t="s">
        <v>30</v>
      </c>
      <c r="G421" s="64">
        <f>G422+G424</f>
        <v>7651.6469999999999</v>
      </c>
      <c r="H421" s="71"/>
    </row>
    <row r="422" spans="1:8" ht="25.5">
      <c r="A422" s="96" t="s">
        <v>82</v>
      </c>
      <c r="B422" s="77" t="s">
        <v>455</v>
      </c>
      <c r="C422" s="74"/>
      <c r="D422" s="77" t="s">
        <v>397</v>
      </c>
      <c r="E422" s="77" t="s">
        <v>33</v>
      </c>
      <c r="F422" s="77" t="s">
        <v>30</v>
      </c>
      <c r="G422" s="64">
        <f>G423</f>
        <v>648.452</v>
      </c>
      <c r="H422" s="71"/>
    </row>
    <row r="423" spans="1:8" ht="25.5">
      <c r="A423" s="10" t="s">
        <v>56</v>
      </c>
      <c r="B423" s="74" t="s">
        <v>455</v>
      </c>
      <c r="C423" s="74" t="s">
        <v>57</v>
      </c>
      <c r="D423" s="74" t="s">
        <v>397</v>
      </c>
      <c r="E423" s="74" t="s">
        <v>33</v>
      </c>
      <c r="F423" s="74" t="s">
        <v>30</v>
      </c>
      <c r="G423" s="62">
        <v>648.452</v>
      </c>
      <c r="H423" s="71"/>
    </row>
    <row r="424" spans="1:8">
      <c r="A424" s="96" t="s">
        <v>418</v>
      </c>
      <c r="B424" s="77" t="s">
        <v>454</v>
      </c>
      <c r="C424" s="77"/>
      <c r="D424" s="77" t="s">
        <v>83</v>
      </c>
      <c r="E424" s="77" t="s">
        <v>33</v>
      </c>
      <c r="F424" s="77" t="s">
        <v>30</v>
      </c>
      <c r="G424" s="64">
        <f>G425</f>
        <v>7003.1949999999997</v>
      </c>
      <c r="H424" s="71"/>
    </row>
    <row r="425" spans="1:8" ht="38.25">
      <c r="A425" s="50" t="s">
        <v>281</v>
      </c>
      <c r="B425" s="74" t="s">
        <v>454</v>
      </c>
      <c r="C425" s="74" t="s">
        <v>280</v>
      </c>
      <c r="D425" s="74" t="s">
        <v>83</v>
      </c>
      <c r="E425" s="74" t="s">
        <v>33</v>
      </c>
      <c r="F425" s="74" t="s">
        <v>30</v>
      </c>
      <c r="G425" s="62">
        <v>7003.1949999999997</v>
      </c>
      <c r="H425" s="71"/>
    </row>
    <row r="426" spans="1:8" ht="25.5">
      <c r="A426" s="76" t="s">
        <v>203</v>
      </c>
      <c r="B426" s="4" t="s">
        <v>334</v>
      </c>
      <c r="C426" s="4"/>
      <c r="D426" s="4" t="s">
        <v>83</v>
      </c>
      <c r="E426" s="4" t="s">
        <v>33</v>
      </c>
      <c r="F426" s="4" t="s">
        <v>33</v>
      </c>
      <c r="G426" s="5">
        <f>G427</f>
        <v>54179.56</v>
      </c>
      <c r="H426" s="71"/>
    </row>
    <row r="427" spans="1:8" ht="25.5">
      <c r="A427" s="52" t="s">
        <v>303</v>
      </c>
      <c r="B427" s="4" t="s">
        <v>302</v>
      </c>
      <c r="C427" s="4"/>
      <c r="D427" s="4" t="s">
        <v>83</v>
      </c>
      <c r="E427" s="4" t="s">
        <v>33</v>
      </c>
      <c r="F427" s="4" t="s">
        <v>33</v>
      </c>
      <c r="G427" s="64">
        <f>G428</f>
        <v>54179.56</v>
      </c>
    </row>
    <row r="428" spans="1:8" ht="38.25">
      <c r="A428" s="50" t="s">
        <v>281</v>
      </c>
      <c r="B428" s="6" t="s">
        <v>302</v>
      </c>
      <c r="C428" s="6" t="s">
        <v>280</v>
      </c>
      <c r="D428" s="6" t="s">
        <v>83</v>
      </c>
      <c r="E428" s="6" t="s">
        <v>33</v>
      </c>
      <c r="F428" s="6" t="s">
        <v>33</v>
      </c>
      <c r="G428" s="62">
        <v>54179.56</v>
      </c>
    </row>
    <row r="429" spans="1:8" ht="63.75">
      <c r="A429" s="57" t="s">
        <v>521</v>
      </c>
      <c r="B429" s="55" t="s">
        <v>235</v>
      </c>
      <c r="C429" s="55"/>
      <c r="D429" s="55"/>
      <c r="E429" s="55"/>
      <c r="F429" s="55"/>
      <c r="G429" s="73">
        <f>G430+G434</f>
        <v>28609.500079999998</v>
      </c>
      <c r="H429" s="71"/>
    </row>
    <row r="430" spans="1:8" ht="37.5" customHeight="1">
      <c r="A430" s="76" t="s">
        <v>236</v>
      </c>
      <c r="B430" s="4" t="s">
        <v>422</v>
      </c>
      <c r="C430" s="74"/>
      <c r="D430" s="4" t="s">
        <v>77</v>
      </c>
      <c r="E430" s="4" t="s">
        <v>43</v>
      </c>
      <c r="F430" s="4" t="s">
        <v>37</v>
      </c>
      <c r="G430" s="64">
        <f>G431</f>
        <v>27280.000079999998</v>
      </c>
      <c r="H430" s="71"/>
    </row>
    <row r="431" spans="1:8" ht="25.5">
      <c r="A431" s="76" t="s">
        <v>419</v>
      </c>
      <c r="B431" s="77" t="s">
        <v>457</v>
      </c>
      <c r="C431" s="74"/>
      <c r="D431" s="4" t="s">
        <v>77</v>
      </c>
      <c r="E431" s="4" t="s">
        <v>43</v>
      </c>
      <c r="F431" s="4" t="s">
        <v>37</v>
      </c>
      <c r="G431" s="64">
        <f>SUM(G432:G433)</f>
        <v>27280.000079999998</v>
      </c>
      <c r="H431" s="71"/>
    </row>
    <row r="432" spans="1:8" ht="25.5">
      <c r="A432" s="10" t="s">
        <v>56</v>
      </c>
      <c r="B432" s="74" t="s">
        <v>457</v>
      </c>
      <c r="C432" s="74" t="s">
        <v>57</v>
      </c>
      <c r="D432" s="6" t="s">
        <v>77</v>
      </c>
      <c r="E432" s="6" t="s">
        <v>43</v>
      </c>
      <c r="F432" s="6" t="s">
        <v>37</v>
      </c>
      <c r="G432" s="62">
        <v>17050.000049999999</v>
      </c>
      <c r="H432" s="71"/>
    </row>
    <row r="433" spans="1:8">
      <c r="A433" s="42" t="s">
        <v>67</v>
      </c>
      <c r="B433" s="74" t="s">
        <v>457</v>
      </c>
      <c r="C433" s="74" t="s">
        <v>68</v>
      </c>
      <c r="D433" s="6" t="s">
        <v>77</v>
      </c>
      <c r="E433" s="6" t="s">
        <v>43</v>
      </c>
      <c r="F433" s="6" t="s">
        <v>37</v>
      </c>
      <c r="G433" s="62">
        <v>10230.000029999999</v>
      </c>
      <c r="H433" s="71"/>
    </row>
    <row r="434" spans="1:8" ht="38.25">
      <c r="A434" s="17" t="s">
        <v>236</v>
      </c>
      <c r="B434" s="4" t="s">
        <v>237</v>
      </c>
      <c r="C434" s="4"/>
      <c r="D434" s="4" t="s">
        <v>77</v>
      </c>
      <c r="E434" s="4" t="s">
        <v>43</v>
      </c>
      <c r="F434" s="4" t="s">
        <v>37</v>
      </c>
      <c r="G434" s="64">
        <f>G435</f>
        <v>1329.5</v>
      </c>
    </row>
    <row r="435" spans="1:8" ht="25.5">
      <c r="A435" s="80" t="s">
        <v>238</v>
      </c>
      <c r="B435" s="4" t="s">
        <v>239</v>
      </c>
      <c r="C435" s="4"/>
      <c r="D435" s="4" t="s">
        <v>77</v>
      </c>
      <c r="E435" s="4" t="s">
        <v>43</v>
      </c>
      <c r="F435" s="4" t="s">
        <v>37</v>
      </c>
      <c r="G435" s="64">
        <f>G436</f>
        <v>1329.5</v>
      </c>
    </row>
    <row r="436" spans="1:8" ht="25.5">
      <c r="A436" s="10" t="s">
        <v>56</v>
      </c>
      <c r="B436" s="6" t="s">
        <v>239</v>
      </c>
      <c r="C436" s="6" t="s">
        <v>57</v>
      </c>
      <c r="D436" s="6" t="s">
        <v>77</v>
      </c>
      <c r="E436" s="6" t="s">
        <v>43</v>
      </c>
      <c r="F436" s="6" t="s">
        <v>37</v>
      </c>
      <c r="G436" s="62">
        <v>1329.5</v>
      </c>
    </row>
    <row r="437" spans="1:8" s="83" customFormat="1" ht="38.25">
      <c r="A437" s="69" t="s">
        <v>317</v>
      </c>
      <c r="B437" s="75" t="s">
        <v>316</v>
      </c>
      <c r="C437" s="75"/>
      <c r="D437" s="75"/>
      <c r="E437" s="75"/>
      <c r="F437" s="75"/>
      <c r="G437" s="73">
        <f>G438</f>
        <v>2456.9362900000001</v>
      </c>
    </row>
    <row r="438" spans="1:8" ht="34.5" customHeight="1">
      <c r="A438" s="21" t="s">
        <v>421</v>
      </c>
      <c r="B438" s="4" t="s">
        <v>420</v>
      </c>
      <c r="C438" s="4"/>
      <c r="D438" s="4"/>
      <c r="E438" s="4"/>
      <c r="F438" s="4"/>
      <c r="G438" s="5">
        <f>G439</f>
        <v>2456.9362900000001</v>
      </c>
    </row>
    <row r="439" spans="1:8" s="26" customFormat="1" ht="62.25" customHeight="1">
      <c r="A439" s="13" t="s">
        <v>308</v>
      </c>
      <c r="B439" s="4" t="s">
        <v>480</v>
      </c>
      <c r="C439" s="4"/>
      <c r="D439" s="4" t="s">
        <v>397</v>
      </c>
      <c r="E439" s="4" t="s">
        <v>48</v>
      </c>
      <c r="F439" s="4" t="s">
        <v>43</v>
      </c>
      <c r="G439" s="5">
        <f>G440</f>
        <v>2456.9362900000001</v>
      </c>
    </row>
    <row r="440" spans="1:8">
      <c r="A440" s="24" t="s">
        <v>85</v>
      </c>
      <c r="B440" s="6" t="s">
        <v>480</v>
      </c>
      <c r="C440" s="6" t="s">
        <v>58</v>
      </c>
      <c r="D440" s="6" t="s">
        <v>397</v>
      </c>
      <c r="E440" s="6" t="s">
        <v>48</v>
      </c>
      <c r="F440" s="6" t="s">
        <v>43</v>
      </c>
      <c r="G440" s="62">
        <v>2456.9362900000001</v>
      </c>
    </row>
    <row r="441" spans="1:8" s="83" customFormat="1" ht="38.25">
      <c r="A441" s="69" t="s">
        <v>381</v>
      </c>
      <c r="B441" s="75" t="s">
        <v>321</v>
      </c>
      <c r="C441" s="75"/>
      <c r="D441" s="75"/>
      <c r="E441" s="75"/>
      <c r="F441" s="75"/>
      <c r="G441" s="73">
        <f>G442</f>
        <v>181</v>
      </c>
    </row>
    <row r="442" spans="1:8" ht="51">
      <c r="A442" s="13" t="s">
        <v>320</v>
      </c>
      <c r="B442" s="4" t="s">
        <v>319</v>
      </c>
      <c r="C442" s="6"/>
      <c r="D442" s="6"/>
      <c r="E442" s="6"/>
      <c r="F442" s="6"/>
      <c r="G442" s="5">
        <f>G443</f>
        <v>181</v>
      </c>
    </row>
    <row r="443" spans="1:8" s="26" customFormat="1" ht="25.5">
      <c r="A443" s="13" t="s">
        <v>82</v>
      </c>
      <c r="B443" s="4" t="s">
        <v>318</v>
      </c>
      <c r="C443" s="4"/>
      <c r="D443" s="4" t="s">
        <v>77</v>
      </c>
      <c r="E443" s="4" t="s">
        <v>31</v>
      </c>
      <c r="F443" s="4" t="s">
        <v>47</v>
      </c>
      <c r="G443" s="5">
        <f>G444</f>
        <v>181</v>
      </c>
    </row>
    <row r="444" spans="1:8" ht="25.5">
      <c r="A444" s="10" t="s">
        <v>56</v>
      </c>
      <c r="B444" s="6" t="s">
        <v>318</v>
      </c>
      <c r="C444" s="6" t="s">
        <v>57</v>
      </c>
      <c r="D444" s="6" t="s">
        <v>77</v>
      </c>
      <c r="E444" s="6" t="s">
        <v>31</v>
      </c>
      <c r="F444" s="6" t="s">
        <v>47</v>
      </c>
      <c r="G444" s="62">
        <v>181</v>
      </c>
    </row>
    <row r="445" spans="1:8" s="71" customFormat="1" ht="38.25">
      <c r="A445" s="69" t="s">
        <v>522</v>
      </c>
      <c r="B445" s="75" t="s">
        <v>263</v>
      </c>
      <c r="C445" s="70"/>
      <c r="D445" s="70"/>
      <c r="E445" s="72"/>
      <c r="F445" s="72"/>
      <c r="G445" s="73">
        <f>G449+G446</f>
        <v>1127.3</v>
      </c>
    </row>
    <row r="446" spans="1:8" ht="25.5">
      <c r="A446" s="13" t="s">
        <v>265</v>
      </c>
      <c r="B446" s="4" t="s">
        <v>266</v>
      </c>
      <c r="C446" s="4"/>
      <c r="D446" s="4" t="s">
        <v>75</v>
      </c>
      <c r="E446" s="4" t="s">
        <v>32</v>
      </c>
      <c r="F446" s="4" t="s">
        <v>34</v>
      </c>
      <c r="G446" s="5">
        <f>G447</f>
        <v>130</v>
      </c>
    </row>
    <row r="447" spans="1:8" ht="38.25">
      <c r="A447" s="13" t="s">
        <v>262</v>
      </c>
      <c r="B447" s="4" t="s">
        <v>267</v>
      </c>
      <c r="C447" s="4"/>
      <c r="D447" s="4" t="s">
        <v>75</v>
      </c>
      <c r="E447" s="4" t="s">
        <v>32</v>
      </c>
      <c r="F447" s="4" t="s">
        <v>34</v>
      </c>
      <c r="G447" s="5">
        <f>G448</f>
        <v>130</v>
      </c>
    </row>
    <row r="448" spans="1:8" ht="38.25">
      <c r="A448" s="10" t="s">
        <v>167</v>
      </c>
      <c r="B448" s="6" t="s">
        <v>267</v>
      </c>
      <c r="C448" s="74" t="s">
        <v>57</v>
      </c>
      <c r="D448" s="6" t="s">
        <v>75</v>
      </c>
      <c r="E448" s="74" t="s">
        <v>32</v>
      </c>
      <c r="F448" s="74" t="s">
        <v>34</v>
      </c>
      <c r="G448" s="62">
        <v>130</v>
      </c>
    </row>
    <row r="449" spans="1:9" ht="25.5">
      <c r="A449" s="13" t="s">
        <v>265</v>
      </c>
      <c r="B449" s="4" t="s">
        <v>266</v>
      </c>
      <c r="C449" s="4"/>
      <c r="D449" s="4" t="s">
        <v>76</v>
      </c>
      <c r="E449" s="4" t="s">
        <v>35</v>
      </c>
      <c r="F449" s="4" t="s">
        <v>29</v>
      </c>
      <c r="G449" s="5">
        <f>G450</f>
        <v>997.3</v>
      </c>
    </row>
    <row r="450" spans="1:9" ht="38.25">
      <c r="A450" s="13" t="s">
        <v>262</v>
      </c>
      <c r="B450" s="4" t="s">
        <v>267</v>
      </c>
      <c r="C450" s="4"/>
      <c r="D450" s="4" t="s">
        <v>76</v>
      </c>
      <c r="E450" s="4" t="s">
        <v>35</v>
      </c>
      <c r="F450" s="4" t="s">
        <v>29</v>
      </c>
      <c r="G450" s="5">
        <f>G451</f>
        <v>997.3</v>
      </c>
    </row>
    <row r="451" spans="1:9" ht="38.25">
      <c r="A451" s="10" t="s">
        <v>167</v>
      </c>
      <c r="B451" s="6" t="s">
        <v>267</v>
      </c>
      <c r="C451" s="74" t="s">
        <v>63</v>
      </c>
      <c r="D451" s="6" t="s">
        <v>76</v>
      </c>
      <c r="E451" s="74" t="s">
        <v>35</v>
      </c>
      <c r="F451" s="74" t="s">
        <v>29</v>
      </c>
      <c r="G451" s="62">
        <v>997.3</v>
      </c>
    </row>
    <row r="452" spans="1:9" s="83" customFormat="1" ht="51">
      <c r="A452" s="69" t="s">
        <v>382</v>
      </c>
      <c r="B452" s="75" t="s">
        <v>325</v>
      </c>
      <c r="C452" s="75"/>
      <c r="D452" s="75"/>
      <c r="E452" s="75"/>
      <c r="F452" s="75"/>
      <c r="G452" s="73">
        <f>G453</f>
        <v>800</v>
      </c>
    </row>
    <row r="453" spans="1:9" s="26" customFormat="1" ht="25.5">
      <c r="A453" s="13" t="s">
        <v>326</v>
      </c>
      <c r="B453" s="4" t="s">
        <v>324</v>
      </c>
      <c r="C453" s="77"/>
      <c r="D453" s="4" t="s">
        <v>24</v>
      </c>
      <c r="E453" s="77" t="s">
        <v>31</v>
      </c>
      <c r="F453" s="77" t="s">
        <v>47</v>
      </c>
      <c r="G453" s="5">
        <f>G454</f>
        <v>800</v>
      </c>
    </row>
    <row r="454" spans="1:9" s="26" customFormat="1" ht="38.25">
      <c r="A454" s="13" t="s">
        <v>323</v>
      </c>
      <c r="B454" s="4" t="s">
        <v>322</v>
      </c>
      <c r="C454" s="77"/>
      <c r="D454" s="4" t="s">
        <v>24</v>
      </c>
      <c r="E454" s="77" t="s">
        <v>31</v>
      </c>
      <c r="F454" s="77" t="s">
        <v>47</v>
      </c>
      <c r="G454" s="5">
        <f>G455</f>
        <v>800</v>
      </c>
    </row>
    <row r="455" spans="1:9" ht="25.5">
      <c r="A455" s="10" t="s">
        <v>56</v>
      </c>
      <c r="B455" s="6" t="s">
        <v>322</v>
      </c>
      <c r="C455" s="74" t="s">
        <v>57</v>
      </c>
      <c r="D455" s="6" t="s">
        <v>24</v>
      </c>
      <c r="E455" s="74" t="s">
        <v>31</v>
      </c>
      <c r="F455" s="74" t="s">
        <v>47</v>
      </c>
      <c r="G455" s="62">
        <v>800</v>
      </c>
    </row>
    <row r="456" spans="1:9" ht="39.75" customHeight="1">
      <c r="A456" s="69" t="s">
        <v>383</v>
      </c>
      <c r="B456" s="75" t="s">
        <v>304</v>
      </c>
      <c r="C456" s="70"/>
      <c r="D456" s="70"/>
      <c r="E456" s="72"/>
      <c r="F456" s="72"/>
      <c r="G456" s="73">
        <f>G457</f>
        <v>20395.818329999998</v>
      </c>
      <c r="H456" s="71"/>
    </row>
    <row r="457" spans="1:9" ht="25.5">
      <c r="A457" s="13" t="s">
        <v>307</v>
      </c>
      <c r="B457" s="4" t="s">
        <v>306</v>
      </c>
      <c r="C457" s="4"/>
      <c r="D457" s="4" t="s">
        <v>397</v>
      </c>
      <c r="E457" s="77" t="s">
        <v>33</v>
      </c>
      <c r="F457" s="77" t="s">
        <v>43</v>
      </c>
      <c r="G457" s="64">
        <f>G458</f>
        <v>20395.818329999998</v>
      </c>
    </row>
    <row r="458" spans="1:9" ht="25.5">
      <c r="A458" s="13" t="s">
        <v>82</v>
      </c>
      <c r="B458" s="4" t="s">
        <v>305</v>
      </c>
      <c r="C458" s="4"/>
      <c r="D458" s="4" t="s">
        <v>397</v>
      </c>
      <c r="E458" s="77" t="s">
        <v>33</v>
      </c>
      <c r="F458" s="77" t="s">
        <v>43</v>
      </c>
      <c r="G458" s="64">
        <f>G459</f>
        <v>20395.818329999998</v>
      </c>
    </row>
    <row r="459" spans="1:9">
      <c r="A459" s="42" t="s">
        <v>67</v>
      </c>
      <c r="B459" s="6" t="s">
        <v>305</v>
      </c>
      <c r="C459" s="74" t="s">
        <v>57</v>
      </c>
      <c r="D459" s="6" t="s">
        <v>397</v>
      </c>
      <c r="E459" s="74" t="s">
        <v>33</v>
      </c>
      <c r="F459" s="74" t="s">
        <v>43</v>
      </c>
      <c r="G459" s="62">
        <f>20195.81833+200</f>
        <v>20395.818329999998</v>
      </c>
    </row>
    <row r="460" spans="1:9">
      <c r="A460" s="34" t="s">
        <v>45</v>
      </c>
      <c r="B460" s="38"/>
      <c r="C460" s="38"/>
      <c r="D460" s="37"/>
      <c r="E460" s="38"/>
      <c r="F460" s="38"/>
      <c r="G460" s="104">
        <f>G19+G44+G67+G80+G110+G115+G151+G221+G283+G391+G395+G399+G405+G409+G420+G429+G437+G441+G445+G452+G456</f>
        <v>2327534.1833180003</v>
      </c>
      <c r="I460" s="121"/>
    </row>
    <row r="461" spans="1:9" s="26" customFormat="1">
      <c r="A461" s="1"/>
      <c r="B461" s="1"/>
      <c r="C461" s="1"/>
      <c r="D461" s="1"/>
      <c r="E461" s="1"/>
      <c r="F461" s="1"/>
      <c r="G461" s="9"/>
    </row>
    <row r="462" spans="1:9" s="16" customFormat="1">
      <c r="A462" s="1"/>
      <c r="B462" s="1"/>
      <c r="C462" s="1"/>
      <c r="D462" s="1"/>
      <c r="E462" s="1"/>
      <c r="F462" s="1"/>
      <c r="G462" s="9">
        <f>2327534.18332</f>
        <v>2327534.1833199998</v>
      </c>
    </row>
    <row r="463" spans="1:9">
      <c r="G463" s="53"/>
    </row>
    <row r="464" spans="1:9">
      <c r="G464" s="53">
        <f>G460-G462</f>
        <v>-1.9995495676994324E-6</v>
      </c>
    </row>
    <row r="465" spans="1:7">
      <c r="G465" s="53"/>
    </row>
    <row r="466" spans="1:7">
      <c r="G466" s="53"/>
    </row>
    <row r="467" spans="1:7" s="26" customFormat="1">
      <c r="A467" s="1"/>
      <c r="B467" s="1"/>
      <c r="C467" s="1"/>
      <c r="D467" s="1"/>
      <c r="E467" s="1"/>
      <c r="F467" s="1"/>
      <c r="G467" s="9">
        <v>2329079.0835099998</v>
      </c>
    </row>
    <row r="468" spans="1:7" s="27" customFormat="1">
      <c r="A468" s="1"/>
      <c r="B468" s="1"/>
      <c r="C468" s="1"/>
      <c r="D468" s="1"/>
      <c r="E468" s="1"/>
      <c r="F468" s="1"/>
      <c r="G468" s="9"/>
    </row>
    <row r="469" spans="1:7" s="26" customFormat="1">
      <c r="A469" s="1"/>
      <c r="B469" s="1"/>
      <c r="C469" s="1"/>
      <c r="D469" s="1"/>
      <c r="E469" s="1"/>
      <c r="F469" s="1"/>
      <c r="G469" s="9"/>
    </row>
    <row r="470" spans="1:7">
      <c r="G470" s="107">
        <f>G460-G467</f>
        <v>-1544.9001919995062</v>
      </c>
    </row>
    <row r="471" spans="1:7">
      <c r="G471" s="108"/>
    </row>
    <row r="476" spans="1:7" s="27" customFormat="1">
      <c r="A476" s="1"/>
      <c r="B476" s="1"/>
      <c r="C476" s="1"/>
      <c r="D476" s="1"/>
      <c r="E476" s="1"/>
      <c r="F476" s="1"/>
      <c r="G476" s="1"/>
    </row>
    <row r="482" spans="1:7" s="26" customFormat="1">
      <c r="A482" s="1"/>
      <c r="B482" s="1"/>
      <c r="C482" s="1"/>
      <c r="D482" s="1"/>
      <c r="E482" s="1"/>
      <c r="F482" s="1"/>
      <c r="G482" s="1"/>
    </row>
    <row r="485" spans="1:7" s="26" customFormat="1">
      <c r="A485" s="1"/>
      <c r="B485" s="1"/>
      <c r="C485" s="1"/>
      <c r="D485" s="1"/>
      <c r="E485" s="1"/>
      <c r="F485" s="1"/>
      <c r="G485" s="1"/>
    </row>
  </sheetData>
  <autoFilter ref="A18:G485"/>
  <customSheetViews>
    <customSheetView guid="{272C1EAD-DEB4-4BA3-949E-3CEAABD41B19}" showPageBreaks="1" printArea="1" showAutoFilter="1" hiddenRows="1" view="pageBreakPreview">
      <selection activeCell="G19" sqref="G19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8:G431"/>
    </customSheetView>
    <customSheetView guid="{DCF3657A-DF93-4A69-9EF2-D6334A730FBF}" showPageBreaks="1" printArea="1" showAutoFilter="1" view="pageBreakPreview" topLeftCell="A4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20:G360"/>
    </customSheetView>
    <customSheetView guid="{58490BCE-6BC8-4F13-87FF-A675650C9317}" showPageBreaks="1" printArea="1" showAutoFilter="1" view="pageBreakPreview">
      <selection activeCell="G3" sqref="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20:G360"/>
    </customSheetView>
    <customSheetView guid="{4A8C1AB3-5DA9-47FB-817E-011849C5C77F}" showPageBreaks="1" printArea="1" showAutoFilter="1" view="pageBreakPreview" topLeftCell="A126">
      <selection activeCell="A137" sqref="A137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20:G360"/>
    </customSheetView>
    <customSheetView guid="{743585E7-BFE8-4F81-8E4B-2ED0887902FB}" showPageBreaks="1" printArea="1" showAutoFilter="1" view="pageBreakPreview" topLeftCell="A448">
      <selection activeCell="I460" sqref="I460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18:G484"/>
    </customSheetView>
    <customSheetView guid="{F3937C05-AF36-47B9-8638-B7F3F20947C6}" showPageBreaks="1" printArea="1" showAutoFilter="1" view="pageBreakPreview" topLeftCell="A37">
      <selection activeCell="G48" sqref="G48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6"/>
      <headerFooter alignWithMargins="0"/>
      <autoFilter ref="A18:G484"/>
    </customSheetView>
  </customSheetViews>
  <mergeCells count="6">
    <mergeCell ref="F10:G10"/>
    <mergeCell ref="A14:G14"/>
    <mergeCell ref="G17:G18"/>
    <mergeCell ref="E17:F17"/>
    <mergeCell ref="A17:A18"/>
    <mergeCell ref="D17:D18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Муниц.программы</vt:lpstr>
      <vt:lpstr>Муниц.программы!Область_печати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Ольга Владимировна</cp:lastModifiedBy>
  <cp:lastPrinted>2024-10-30T05:10:11Z</cp:lastPrinted>
  <dcterms:created xsi:type="dcterms:W3CDTF">2004-12-22T00:45:04Z</dcterms:created>
  <dcterms:modified xsi:type="dcterms:W3CDTF">2025-01-10T06:09:19Z</dcterms:modified>
</cp:coreProperties>
</file>